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 - Vedlejší Rozpočtové ..." sheetId="2" r:id="rId2"/>
    <sheet name="01 - Stavební část" sheetId="3" r:id="rId3"/>
    <sheet name="02 - VZT" sheetId="4" r:id="rId4"/>
    <sheet name="03 - UT" sheetId="5" r:id="rId5"/>
    <sheet name="04 - ZTI" sheetId="6" r:id="rId6"/>
    <sheet name="05 - EI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'00 - Vedlejší Rozpočtové ...'!$C$120:$K$140</definedName>
    <definedName name="_xlnm.Print_Area" localSheetId="1">'00 - Vedlejší Rozpočtové ...'!$C$4:$J$76,'00 - Vedlejší Rozpočtové ...'!$C$82:$J$102,'00 - Vedlejší Rozpočtové ...'!$C$108:$K$140</definedName>
    <definedName name="_xlnm.Print_Titles" localSheetId="1">'00 - Vedlejší Rozpočtové ...'!$120:$120</definedName>
    <definedName name="_xlnm._FilterDatabase" localSheetId="2" hidden="1">'01 - Stavební část'!$C$138:$K$634</definedName>
    <definedName name="_xlnm.Print_Area" localSheetId="2">'01 - Stavební část'!$C$4:$J$76,'01 - Stavební část'!$C$82:$J$120,'01 - Stavební část'!$C$126:$K$634</definedName>
    <definedName name="_xlnm.Print_Titles" localSheetId="2">'01 - Stavební část'!$138:$138</definedName>
    <definedName name="_xlnm._FilterDatabase" localSheetId="3" hidden="1">'02 - VZT'!$C$120:$K$169</definedName>
    <definedName name="_xlnm.Print_Area" localSheetId="3">'02 - VZT'!$C$4:$J$76,'02 - VZT'!$C$82:$J$102,'02 - VZT'!$C$108:$K$169</definedName>
    <definedName name="_xlnm.Print_Titles" localSheetId="3">'02 - VZT'!$120:$120</definedName>
    <definedName name="_xlnm._FilterDatabase" localSheetId="4" hidden="1">'03 - UT'!$C$125:$K$181</definedName>
    <definedName name="_xlnm.Print_Area" localSheetId="4">'03 - UT'!$C$4:$J$76,'03 - UT'!$C$82:$J$107,'03 - UT'!$C$113:$K$181</definedName>
    <definedName name="_xlnm.Print_Titles" localSheetId="4">'03 - UT'!$125:$125</definedName>
    <definedName name="_xlnm._FilterDatabase" localSheetId="5" hidden="1">'04 - ZTI'!$C$133:$K$225</definedName>
    <definedName name="_xlnm.Print_Area" localSheetId="5">'04 - ZTI'!$C$4:$J$76,'04 - ZTI'!$C$82:$J$115,'04 - ZTI'!$C$121:$K$225</definedName>
    <definedName name="_xlnm.Print_Titles" localSheetId="5">'04 - ZTI'!$133:$133</definedName>
    <definedName name="_xlnm._FilterDatabase" localSheetId="6" hidden="1">'05 - EI'!$C$130:$K$262</definedName>
    <definedName name="_xlnm.Print_Area" localSheetId="6">'05 - EI'!$C$4:$J$76,'05 - EI'!$C$82:$J$112,'05 - EI'!$C$118:$K$262</definedName>
    <definedName name="_xlnm.Print_Titles" localSheetId="6">'05 - EI'!$130:$130</definedName>
  </definedNames>
  <calcPr/>
</workbook>
</file>

<file path=xl/calcChain.xml><?xml version="1.0" encoding="utf-8"?>
<calcChain xmlns="http://schemas.openxmlformats.org/spreadsheetml/2006/main">
  <c i="7" r="J37"/>
  <c r="J36"/>
  <c i="1" r="AY100"/>
  <c i="7" r="J35"/>
  <c i="1" r="AX100"/>
  <c i="7" r="BI262"/>
  <c r="BH262"/>
  <c r="BG262"/>
  <c r="BF262"/>
  <c r="T262"/>
  <c r="R262"/>
  <c r="P262"/>
  <c r="BK262"/>
  <c r="J262"/>
  <c r="BE262"/>
  <c r="BI261"/>
  <c r="BH261"/>
  <c r="BG261"/>
  <c r="BF261"/>
  <c r="T261"/>
  <c r="R261"/>
  <c r="P261"/>
  <c r="BK261"/>
  <c r="J261"/>
  <c r="BE261"/>
  <c r="BI260"/>
  <c r="BH260"/>
  <c r="BG260"/>
  <c r="BF260"/>
  <c r="T260"/>
  <c r="R260"/>
  <c r="P260"/>
  <c r="BK260"/>
  <c r="J260"/>
  <c r="BE260"/>
  <c r="BI259"/>
  <c r="BH259"/>
  <c r="BG259"/>
  <c r="BF259"/>
  <c r="T259"/>
  <c r="R259"/>
  <c r="P259"/>
  <c r="BK259"/>
  <c r="J259"/>
  <c r="BE259"/>
  <c r="BI258"/>
  <c r="BH258"/>
  <c r="BG258"/>
  <c r="BF258"/>
  <c r="T258"/>
  <c r="R258"/>
  <c r="P258"/>
  <c r="BK258"/>
  <c r="J258"/>
  <c r="BE258"/>
  <c r="BI257"/>
  <c r="BH257"/>
  <c r="BG257"/>
  <c r="BF257"/>
  <c r="T257"/>
  <c r="T256"/>
  <c r="R257"/>
  <c r="R256"/>
  <c r="P257"/>
  <c r="P256"/>
  <c r="BK257"/>
  <c r="BK256"/>
  <c r="J256"/>
  <c r="J257"/>
  <c r="BE257"/>
  <c r="J111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3"/>
  <c r="BH253"/>
  <c r="BG253"/>
  <c r="BF253"/>
  <c r="T253"/>
  <c r="R253"/>
  <c r="P253"/>
  <c r="BK253"/>
  <c r="J253"/>
  <c r="BE253"/>
  <c r="BI252"/>
  <c r="BH252"/>
  <c r="BG252"/>
  <c r="BF252"/>
  <c r="T252"/>
  <c r="R252"/>
  <c r="P252"/>
  <c r="BK252"/>
  <c r="J252"/>
  <c r="BE252"/>
  <c r="BI251"/>
  <c r="BH251"/>
  <c r="BG251"/>
  <c r="BF251"/>
  <c r="T251"/>
  <c r="T250"/>
  <c r="R251"/>
  <c r="R250"/>
  <c r="P251"/>
  <c r="P250"/>
  <c r="BK251"/>
  <c r="BK250"/>
  <c r="J250"/>
  <c r="J251"/>
  <c r="BE251"/>
  <c r="J110"/>
  <c r="BI249"/>
  <c r="BH249"/>
  <c r="BG249"/>
  <c r="BF249"/>
  <c r="T249"/>
  <c r="R249"/>
  <c r="P249"/>
  <c r="BK249"/>
  <c r="J249"/>
  <c r="BE249"/>
  <c r="BI248"/>
  <c r="BH248"/>
  <c r="BG248"/>
  <c r="BF248"/>
  <c r="T248"/>
  <c r="R248"/>
  <c r="P248"/>
  <c r="BK248"/>
  <c r="J248"/>
  <c r="BE248"/>
  <c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T242"/>
  <c r="R243"/>
  <c r="R242"/>
  <c r="P243"/>
  <c r="P242"/>
  <c r="BK243"/>
  <c r="BK242"/>
  <c r="J242"/>
  <c r="J243"/>
  <c r="BE243"/>
  <c r="J109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R234"/>
  <c r="P234"/>
  <c r="BK234"/>
  <c r="J234"/>
  <c r="BE234"/>
  <c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3"/>
  <c r="BH223"/>
  <c r="BG223"/>
  <c r="BF223"/>
  <c r="T223"/>
  <c r="T222"/>
  <c r="R223"/>
  <c r="R222"/>
  <c r="P223"/>
  <c r="P222"/>
  <c r="BK223"/>
  <c r="BK222"/>
  <c r="J222"/>
  <c r="J223"/>
  <c r="BE223"/>
  <c r="J108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T216"/>
  <c r="R217"/>
  <c r="R216"/>
  <c r="P217"/>
  <c r="P216"/>
  <c r="BK217"/>
  <c r="BK216"/>
  <c r="J216"/>
  <c r="J217"/>
  <c r="BE217"/>
  <c r="J10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T212"/>
  <c r="R213"/>
  <c r="R212"/>
  <c r="P213"/>
  <c r="P212"/>
  <c r="BK213"/>
  <c r="BK212"/>
  <c r="J212"/>
  <c r="J213"/>
  <c r="BE213"/>
  <c r="J106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T208"/>
  <c r="R209"/>
  <c r="R208"/>
  <c r="P209"/>
  <c r="P208"/>
  <c r="BK209"/>
  <c r="BK208"/>
  <c r="J208"/>
  <c r="J209"/>
  <c r="BE209"/>
  <c r="J105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104"/>
  <c r="BI183"/>
  <c r="BH183"/>
  <c r="BG183"/>
  <c r="BF183"/>
  <c r="T183"/>
  <c r="R183"/>
  <c r="P183"/>
  <c r="BK183"/>
  <c r="J183"/>
  <c r="BE183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3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101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0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T152"/>
  <c r="R153"/>
  <c r="R152"/>
  <c r="P153"/>
  <c r="P152"/>
  <c r="BK153"/>
  <c r="BK152"/>
  <c r="J152"/>
  <c r="J153"/>
  <c r="BE153"/>
  <c r="J99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T142"/>
  <c r="R143"/>
  <c r="R142"/>
  <c r="P143"/>
  <c r="P142"/>
  <c r="BK143"/>
  <c r="BK142"/>
  <c r="J142"/>
  <c r="J143"/>
  <c r="BE143"/>
  <c r="J98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F37"/>
  <c i="1" r="BD100"/>
  <c i="7" r="BH133"/>
  <c r="F36"/>
  <c i="1" r="BC100"/>
  <c i="7" r="BG133"/>
  <c r="F35"/>
  <c i="1" r="BB100"/>
  <c i="7" r="BF133"/>
  <c r="J34"/>
  <c i="1" r="AW100"/>
  <c i="7" r="F34"/>
  <c i="1" r="BA100"/>
  <c i="7" r="T133"/>
  <c r="T132"/>
  <c r="T131"/>
  <c r="R133"/>
  <c r="R132"/>
  <c r="R131"/>
  <c r="P133"/>
  <c r="P132"/>
  <c r="P131"/>
  <c i="1" r="AU100"/>
  <c i="7" r="BK133"/>
  <c r="BK132"/>
  <c r="J132"/>
  <c r="BK131"/>
  <c r="J131"/>
  <c r="J96"/>
  <c r="J30"/>
  <c i="1" r="AG100"/>
  <c i="7" r="J133"/>
  <c r="BE133"/>
  <c r="J33"/>
  <c i="1" r="AV100"/>
  <c i="7" r="F33"/>
  <c i="1" r="AZ100"/>
  <c i="7" r="J97"/>
  <c r="J127"/>
  <c r="F127"/>
  <c r="F125"/>
  <c r="E123"/>
  <c r="J91"/>
  <c r="F91"/>
  <c r="F89"/>
  <c r="E87"/>
  <c r="J39"/>
  <c r="J24"/>
  <c r="E24"/>
  <c r="J128"/>
  <c r="J92"/>
  <c r="J23"/>
  <c r="J18"/>
  <c r="E18"/>
  <c r="F128"/>
  <c r="F92"/>
  <c r="J17"/>
  <c r="J12"/>
  <c r="J125"/>
  <c r="J89"/>
  <c r="E7"/>
  <c r="E121"/>
  <c r="E85"/>
  <c i="6" r="J37"/>
  <c r="J36"/>
  <c i="1" r="AY99"/>
  <c i="6" r="J35"/>
  <c i="1" r="AX99"/>
  <c i="6"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1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T204"/>
  <c r="R205"/>
  <c r="R204"/>
  <c r="P205"/>
  <c r="P204"/>
  <c r="BK205"/>
  <c r="BK204"/>
  <c r="J204"/>
  <c r="J205"/>
  <c r="BE205"/>
  <c r="J113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T200"/>
  <c r="R201"/>
  <c r="R200"/>
  <c r="P201"/>
  <c r="P200"/>
  <c r="BK201"/>
  <c r="BK200"/>
  <c r="J200"/>
  <c r="J201"/>
  <c r="BE201"/>
  <c r="J112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11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T192"/>
  <c r="R193"/>
  <c r="R192"/>
  <c r="P193"/>
  <c r="P192"/>
  <c r="BK193"/>
  <c r="BK192"/>
  <c r="J192"/>
  <c r="J193"/>
  <c r="BE193"/>
  <c r="J110"/>
  <c r="BI191"/>
  <c r="BH191"/>
  <c r="BG191"/>
  <c r="BF191"/>
  <c r="T191"/>
  <c r="T190"/>
  <c r="T189"/>
  <c r="R191"/>
  <c r="R190"/>
  <c r="R189"/>
  <c r="P191"/>
  <c r="P190"/>
  <c r="P189"/>
  <c r="BK191"/>
  <c r="BK190"/>
  <c r="J190"/>
  <c r="BK189"/>
  <c r="J189"/>
  <c r="J191"/>
  <c r="BE191"/>
  <c r="J109"/>
  <c r="J108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107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T175"/>
  <c r="R176"/>
  <c r="R175"/>
  <c r="P176"/>
  <c r="P175"/>
  <c r="BK176"/>
  <c r="BK175"/>
  <c r="J175"/>
  <c r="J176"/>
  <c r="BE176"/>
  <c r="J106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T171"/>
  <c r="R172"/>
  <c r="R171"/>
  <c r="P172"/>
  <c r="P171"/>
  <c r="BK172"/>
  <c r="BK171"/>
  <c r="J171"/>
  <c r="J172"/>
  <c r="BE172"/>
  <c r="J105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T166"/>
  <c r="R167"/>
  <c r="R166"/>
  <c r="P167"/>
  <c r="P166"/>
  <c r="BK167"/>
  <c r="BK166"/>
  <c r="J166"/>
  <c r="J167"/>
  <c r="BE167"/>
  <c r="J104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T162"/>
  <c r="R163"/>
  <c r="R162"/>
  <c r="P163"/>
  <c r="P162"/>
  <c r="BK163"/>
  <c r="BK162"/>
  <c r="J162"/>
  <c r="J163"/>
  <c r="BE163"/>
  <c r="J103"/>
  <c r="BI161"/>
  <c r="BH161"/>
  <c r="BG161"/>
  <c r="BF161"/>
  <c r="T161"/>
  <c r="T160"/>
  <c r="R161"/>
  <c r="R160"/>
  <c r="P161"/>
  <c r="P160"/>
  <c r="BK161"/>
  <c r="BK160"/>
  <c r="J160"/>
  <c r="J161"/>
  <c r="BE161"/>
  <c r="J102"/>
  <c r="BI159"/>
  <c r="BH159"/>
  <c r="BG159"/>
  <c r="BF159"/>
  <c r="T159"/>
  <c r="R159"/>
  <c r="P159"/>
  <c r="BK159"/>
  <c r="J159"/>
  <c r="BE159"/>
  <c r="BI158"/>
  <c r="BH158"/>
  <c r="BG158"/>
  <c r="BF158"/>
  <c r="T158"/>
  <c r="T157"/>
  <c r="T156"/>
  <c r="R158"/>
  <c r="R157"/>
  <c r="R156"/>
  <c r="P158"/>
  <c r="P157"/>
  <c r="P156"/>
  <c r="BK158"/>
  <c r="BK157"/>
  <c r="J157"/>
  <c r="BK156"/>
  <c r="J156"/>
  <c r="J158"/>
  <c r="BE158"/>
  <c r="J101"/>
  <c r="J100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99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F37"/>
  <c i="1" r="BD99"/>
  <c i="6" r="BH137"/>
  <c r="F36"/>
  <c i="1" r="BC99"/>
  <c i="6" r="BG137"/>
  <c r="F35"/>
  <c i="1" r="BB99"/>
  <c i="6" r="BF137"/>
  <c r="J34"/>
  <c i="1" r="AW99"/>
  <c i="6" r="F34"/>
  <c i="1" r="BA99"/>
  <c i="6" r="T137"/>
  <c r="T136"/>
  <c r="T135"/>
  <c r="T134"/>
  <c r="R137"/>
  <c r="R136"/>
  <c r="R135"/>
  <c r="R134"/>
  <c r="P137"/>
  <c r="P136"/>
  <c r="P135"/>
  <c r="P134"/>
  <c i="1" r="AU99"/>
  <c i="6" r="BK137"/>
  <c r="BK136"/>
  <c r="J136"/>
  <c r="BK135"/>
  <c r="J135"/>
  <c r="BK134"/>
  <c r="J134"/>
  <c r="J96"/>
  <c r="J30"/>
  <c i="1" r="AG99"/>
  <c i="6" r="J137"/>
  <c r="BE137"/>
  <c r="J33"/>
  <c i="1" r="AV99"/>
  <c i="6" r="F33"/>
  <c i="1" r="AZ99"/>
  <c i="6" r="J98"/>
  <c r="J97"/>
  <c r="J130"/>
  <c r="F130"/>
  <c r="F128"/>
  <c r="E126"/>
  <c r="J91"/>
  <c r="F91"/>
  <c r="F89"/>
  <c r="E87"/>
  <c r="J39"/>
  <c r="J24"/>
  <c r="E24"/>
  <c r="J131"/>
  <c r="J92"/>
  <c r="J23"/>
  <c r="J18"/>
  <c r="E18"/>
  <c r="F131"/>
  <c r="F92"/>
  <c r="J17"/>
  <c r="J12"/>
  <c r="J128"/>
  <c r="J89"/>
  <c r="E7"/>
  <c r="E124"/>
  <c r="E85"/>
  <c i="5" r="J37"/>
  <c r="J36"/>
  <c i="1" r="AY98"/>
  <c i="5" r="J35"/>
  <c i="1" r="AX98"/>
  <c i="5"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T177"/>
  <c r="R178"/>
  <c r="R177"/>
  <c r="P178"/>
  <c r="P177"/>
  <c r="BK178"/>
  <c r="BK177"/>
  <c r="J177"/>
  <c r="J178"/>
  <c r="BE178"/>
  <c r="J106"/>
  <c r="BI176"/>
  <c r="BH176"/>
  <c r="BG176"/>
  <c r="BF176"/>
  <c r="T176"/>
  <c r="T175"/>
  <c r="R176"/>
  <c r="R175"/>
  <c r="P176"/>
  <c r="P175"/>
  <c r="BK176"/>
  <c r="BK175"/>
  <c r="J175"/>
  <c r="J176"/>
  <c r="BE176"/>
  <c r="J105"/>
  <c r="BI174"/>
  <c r="BH174"/>
  <c r="BG174"/>
  <c r="BF174"/>
  <c r="T174"/>
  <c r="T173"/>
  <c r="R174"/>
  <c r="R173"/>
  <c r="P174"/>
  <c r="P173"/>
  <c r="BK174"/>
  <c r="BK173"/>
  <c r="J173"/>
  <c r="J174"/>
  <c r="BE174"/>
  <c r="J104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R169"/>
  <c r="R168"/>
  <c r="P169"/>
  <c r="P168"/>
  <c r="BK169"/>
  <c r="BK168"/>
  <c r="J168"/>
  <c r="J169"/>
  <c r="BE169"/>
  <c r="J103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102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1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T145"/>
  <c r="R146"/>
  <c r="R145"/>
  <c r="P146"/>
  <c r="P145"/>
  <c r="BK146"/>
  <c r="BK145"/>
  <c r="J145"/>
  <c r="J146"/>
  <c r="BE146"/>
  <c r="J100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T136"/>
  <c r="R137"/>
  <c r="R136"/>
  <c r="P137"/>
  <c r="P136"/>
  <c r="BK137"/>
  <c r="BK136"/>
  <c r="J136"/>
  <c r="J137"/>
  <c r="BE137"/>
  <c r="J99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F37"/>
  <c i="1" r="BD98"/>
  <c i="5" r="BH129"/>
  <c r="F36"/>
  <c i="1" r="BC98"/>
  <c i="5" r="BG129"/>
  <c r="F35"/>
  <c i="1" r="BB98"/>
  <c i="5" r="BF129"/>
  <c r="J34"/>
  <c i="1" r="AW98"/>
  <c i="5" r="F34"/>
  <c i="1" r="BA98"/>
  <c i="5" r="T129"/>
  <c r="T128"/>
  <c r="T127"/>
  <c r="T126"/>
  <c r="R129"/>
  <c r="R128"/>
  <c r="R127"/>
  <c r="R126"/>
  <c r="P129"/>
  <c r="P128"/>
  <c r="P127"/>
  <c r="P126"/>
  <c i="1" r="AU98"/>
  <c i="5" r="BK129"/>
  <c r="BK128"/>
  <c r="J128"/>
  <c r="BK127"/>
  <c r="J127"/>
  <c r="BK126"/>
  <c r="J126"/>
  <c r="J96"/>
  <c r="J30"/>
  <c i="1" r="AG98"/>
  <c i="5" r="J129"/>
  <c r="BE129"/>
  <c r="J33"/>
  <c i="1" r="AV98"/>
  <c i="5" r="F33"/>
  <c i="1" r="AZ98"/>
  <c i="5" r="J98"/>
  <c r="J97"/>
  <c r="J122"/>
  <c r="F122"/>
  <c r="F120"/>
  <c r="E118"/>
  <c r="J91"/>
  <c r="F91"/>
  <c r="F89"/>
  <c r="E87"/>
  <c r="J39"/>
  <c r="J24"/>
  <c r="E24"/>
  <c r="J123"/>
  <c r="J92"/>
  <c r="J23"/>
  <c r="J18"/>
  <c r="E18"/>
  <c r="F123"/>
  <c r="F92"/>
  <c r="J17"/>
  <c r="J12"/>
  <c r="J120"/>
  <c r="J89"/>
  <c r="E7"/>
  <c r="E116"/>
  <c r="E85"/>
  <c i="4" r="J37"/>
  <c r="J36"/>
  <c i="1" r="AY97"/>
  <c i="4" r="J35"/>
  <c i="1" r="AX97"/>
  <c i="4"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T165"/>
  <c r="R166"/>
  <c r="R165"/>
  <c r="P166"/>
  <c r="P165"/>
  <c r="BK166"/>
  <c r="BK165"/>
  <c r="J165"/>
  <c r="J166"/>
  <c r="BE166"/>
  <c r="J101"/>
  <c r="BI164"/>
  <c r="BH164"/>
  <c r="BG164"/>
  <c r="BF164"/>
  <c r="T164"/>
  <c r="T163"/>
  <c r="R164"/>
  <c r="R163"/>
  <c r="P164"/>
  <c r="P163"/>
  <c r="BK164"/>
  <c r="BK163"/>
  <c r="J163"/>
  <c r="J164"/>
  <c r="BE164"/>
  <c r="J100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T153"/>
  <c r="R154"/>
  <c r="R153"/>
  <c r="P154"/>
  <c r="P153"/>
  <c r="BK154"/>
  <c r="BK153"/>
  <c r="J153"/>
  <c r="J154"/>
  <c r="BE154"/>
  <c r="J99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T138"/>
  <c r="R139"/>
  <c r="R138"/>
  <c r="P139"/>
  <c r="P138"/>
  <c r="BK139"/>
  <c r="BK138"/>
  <c r="J138"/>
  <c r="J139"/>
  <c r="BE139"/>
  <c r="J9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F37"/>
  <c i="1" r="BD97"/>
  <c i="4" r="BH123"/>
  <c r="F36"/>
  <c i="1" r="BC97"/>
  <c i="4" r="BG123"/>
  <c r="F35"/>
  <c i="1" r="BB97"/>
  <c i="4" r="BF123"/>
  <c r="J34"/>
  <c i="1" r="AW97"/>
  <c i="4" r="F34"/>
  <c i="1" r="BA97"/>
  <c i="4" r="T123"/>
  <c r="T122"/>
  <c r="T121"/>
  <c r="R123"/>
  <c r="R122"/>
  <c r="R121"/>
  <c r="P123"/>
  <c r="P122"/>
  <c r="P121"/>
  <c i="1" r="AU97"/>
  <c i="4" r="BK123"/>
  <c r="BK122"/>
  <c r="J122"/>
  <c r="BK121"/>
  <c r="J121"/>
  <c r="J96"/>
  <c r="J30"/>
  <c i="1" r="AG97"/>
  <c i="4" r="J123"/>
  <c r="BE123"/>
  <c r="J33"/>
  <c i="1" r="AV97"/>
  <c i="4" r="F33"/>
  <c i="1" r="AZ97"/>
  <c i="4"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3" r="J37"/>
  <c r="J36"/>
  <c i="1" r="AY96"/>
  <c i="3" r="J35"/>
  <c i="1" r="AX96"/>
  <c i="3" r="BI633"/>
  <c r="BH633"/>
  <c r="BG633"/>
  <c r="BF633"/>
  <c r="T633"/>
  <c r="T632"/>
  <c r="R633"/>
  <c r="R632"/>
  <c r="P633"/>
  <c r="P632"/>
  <c r="BK633"/>
  <c r="BK632"/>
  <c r="J632"/>
  <c r="J633"/>
  <c r="BE633"/>
  <c r="J119"/>
  <c r="BI631"/>
  <c r="BH631"/>
  <c r="BG631"/>
  <c r="BF631"/>
  <c r="T631"/>
  <c r="R631"/>
  <c r="P631"/>
  <c r="BK631"/>
  <c r="J631"/>
  <c r="BE631"/>
  <c r="BI629"/>
  <c r="BH629"/>
  <c r="BG629"/>
  <c r="BF629"/>
  <c r="T629"/>
  <c r="R629"/>
  <c r="P629"/>
  <c r="BK629"/>
  <c r="J629"/>
  <c r="BE629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3"/>
  <c r="BH623"/>
  <c r="BG623"/>
  <c r="BF623"/>
  <c r="T623"/>
  <c r="T622"/>
  <c r="R623"/>
  <c r="R622"/>
  <c r="P623"/>
  <c r="P622"/>
  <c r="BK623"/>
  <c r="BK622"/>
  <c r="J622"/>
  <c r="J623"/>
  <c r="BE623"/>
  <c r="J118"/>
  <c r="BI621"/>
  <c r="BH621"/>
  <c r="BG621"/>
  <c r="BF621"/>
  <c r="T621"/>
  <c r="R621"/>
  <c r="P621"/>
  <c r="BK621"/>
  <c r="J621"/>
  <c r="BE621"/>
  <c r="BI619"/>
  <c r="BH619"/>
  <c r="BG619"/>
  <c r="BF619"/>
  <c r="T619"/>
  <c r="R619"/>
  <c r="P619"/>
  <c r="BK619"/>
  <c r="J619"/>
  <c r="BE619"/>
  <c r="BI617"/>
  <c r="BH617"/>
  <c r="BG617"/>
  <c r="BF617"/>
  <c r="T617"/>
  <c r="R617"/>
  <c r="P617"/>
  <c r="BK617"/>
  <c r="J617"/>
  <c r="BE617"/>
  <c r="BI615"/>
  <c r="BH615"/>
  <c r="BG615"/>
  <c r="BF615"/>
  <c r="T615"/>
  <c r="T614"/>
  <c r="R615"/>
  <c r="R614"/>
  <c r="P615"/>
  <c r="P614"/>
  <c r="BK615"/>
  <c r="BK614"/>
  <c r="J614"/>
  <c r="J615"/>
  <c r="BE615"/>
  <c r="J117"/>
  <c r="BI613"/>
  <c r="BH613"/>
  <c r="BG613"/>
  <c r="BF613"/>
  <c r="T613"/>
  <c r="R613"/>
  <c r="P613"/>
  <c r="BK613"/>
  <c r="J613"/>
  <c r="BE613"/>
  <c r="BI611"/>
  <c r="BH611"/>
  <c r="BG611"/>
  <c r="BF611"/>
  <c r="T611"/>
  <c r="R611"/>
  <c r="P611"/>
  <c r="BK611"/>
  <c r="J611"/>
  <c r="BE611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4"/>
  <c r="BH604"/>
  <c r="BG604"/>
  <c r="BF604"/>
  <c r="T604"/>
  <c r="R604"/>
  <c r="P604"/>
  <c r="BK604"/>
  <c r="J604"/>
  <c r="BE604"/>
  <c r="BI600"/>
  <c r="BH600"/>
  <c r="BG600"/>
  <c r="BF600"/>
  <c r="T600"/>
  <c r="R600"/>
  <c r="P600"/>
  <c r="BK600"/>
  <c r="J600"/>
  <c r="BE600"/>
  <c r="BI598"/>
  <c r="BH598"/>
  <c r="BG598"/>
  <c r="BF598"/>
  <c r="T598"/>
  <c r="R598"/>
  <c r="P598"/>
  <c r="BK598"/>
  <c r="J598"/>
  <c r="BE598"/>
  <c r="BI596"/>
  <c r="BH596"/>
  <c r="BG596"/>
  <c r="BF596"/>
  <c r="T596"/>
  <c r="R596"/>
  <c r="P596"/>
  <c r="BK596"/>
  <c r="J596"/>
  <c r="BE596"/>
  <c r="BI592"/>
  <c r="BH592"/>
  <c r="BG592"/>
  <c r="BF592"/>
  <c r="T592"/>
  <c r="T591"/>
  <c r="R592"/>
  <c r="R591"/>
  <c r="P592"/>
  <c r="P591"/>
  <c r="BK592"/>
  <c r="BK591"/>
  <c r="J591"/>
  <c r="J592"/>
  <c r="BE592"/>
  <c r="J116"/>
  <c r="BI590"/>
  <c r="BH590"/>
  <c r="BG590"/>
  <c r="BF590"/>
  <c r="T590"/>
  <c r="R590"/>
  <c r="P590"/>
  <c r="BK590"/>
  <c r="J590"/>
  <c r="BE590"/>
  <c r="BI575"/>
  <c r="BH575"/>
  <c r="BG575"/>
  <c r="BF575"/>
  <c r="T575"/>
  <c r="T574"/>
  <c r="R575"/>
  <c r="R574"/>
  <c r="P575"/>
  <c r="P574"/>
  <c r="BK575"/>
  <c r="BK574"/>
  <c r="J574"/>
  <c r="J575"/>
  <c r="BE575"/>
  <c r="J11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5"/>
  <c r="BH565"/>
  <c r="BG565"/>
  <c r="BF565"/>
  <c r="T565"/>
  <c r="R565"/>
  <c r="P565"/>
  <c r="BK565"/>
  <c r="J565"/>
  <c r="BE565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6"/>
  <c r="BH556"/>
  <c r="BG556"/>
  <c r="BF556"/>
  <c r="T556"/>
  <c r="R556"/>
  <c r="P556"/>
  <c r="BK556"/>
  <c r="J556"/>
  <c r="BE556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48"/>
  <c r="BH548"/>
  <c r="BG548"/>
  <c r="BF548"/>
  <c r="T548"/>
  <c r="R548"/>
  <c r="P548"/>
  <c r="BK548"/>
  <c r="J548"/>
  <c r="BE548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2"/>
  <c r="BH532"/>
  <c r="BG532"/>
  <c r="BF532"/>
  <c r="T532"/>
  <c r="T531"/>
  <c r="R532"/>
  <c r="R531"/>
  <c r="P532"/>
  <c r="P531"/>
  <c r="BK532"/>
  <c r="BK531"/>
  <c r="J531"/>
  <c r="J532"/>
  <c r="BE532"/>
  <c r="J114"/>
  <c r="BI530"/>
  <c r="BH530"/>
  <c r="BG530"/>
  <c r="BF530"/>
  <c r="T530"/>
  <c r="R530"/>
  <c r="P530"/>
  <c r="BK530"/>
  <c r="J530"/>
  <c r="BE530"/>
  <c r="BI528"/>
  <c r="BH528"/>
  <c r="BG528"/>
  <c r="BF528"/>
  <c r="T528"/>
  <c r="R528"/>
  <c r="P528"/>
  <c r="BK528"/>
  <c r="J528"/>
  <c r="BE528"/>
  <c r="BI526"/>
  <c r="BH526"/>
  <c r="BG526"/>
  <c r="BF526"/>
  <c r="T526"/>
  <c r="T525"/>
  <c r="R526"/>
  <c r="R525"/>
  <c r="P526"/>
  <c r="P525"/>
  <c r="BK526"/>
  <c r="BK525"/>
  <c r="J525"/>
  <c r="J526"/>
  <c r="BE526"/>
  <c r="J113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T509"/>
  <c r="R510"/>
  <c r="R509"/>
  <c r="P510"/>
  <c r="P509"/>
  <c r="BK510"/>
  <c r="BK509"/>
  <c r="J509"/>
  <c r="J510"/>
  <c r="BE510"/>
  <c r="J112"/>
  <c r="BI508"/>
  <c r="BH508"/>
  <c r="BG508"/>
  <c r="BF508"/>
  <c r="T508"/>
  <c r="R508"/>
  <c r="P508"/>
  <c r="BK508"/>
  <c r="J508"/>
  <c r="BE508"/>
  <c r="BI503"/>
  <c r="BH503"/>
  <c r="BG503"/>
  <c r="BF503"/>
  <c r="T503"/>
  <c r="R503"/>
  <c r="P503"/>
  <c r="BK503"/>
  <c r="J503"/>
  <c r="BE503"/>
  <c r="BI498"/>
  <c r="BH498"/>
  <c r="BG498"/>
  <c r="BF498"/>
  <c r="T498"/>
  <c r="R498"/>
  <c r="P498"/>
  <c r="BK498"/>
  <c r="J498"/>
  <c r="BE498"/>
  <c r="BI494"/>
  <c r="BH494"/>
  <c r="BG494"/>
  <c r="BF494"/>
  <c r="T494"/>
  <c r="R494"/>
  <c r="P494"/>
  <c r="BK494"/>
  <c r="J494"/>
  <c r="BE494"/>
  <c r="BI491"/>
  <c r="BH491"/>
  <c r="BG491"/>
  <c r="BF491"/>
  <c r="T491"/>
  <c r="T490"/>
  <c r="R491"/>
  <c r="R490"/>
  <c r="P491"/>
  <c r="P490"/>
  <c r="BK491"/>
  <c r="BK490"/>
  <c r="J490"/>
  <c r="J491"/>
  <c r="BE491"/>
  <c r="J111"/>
  <c r="BI489"/>
  <c r="BH489"/>
  <c r="BG489"/>
  <c r="BF489"/>
  <c r="T489"/>
  <c r="R489"/>
  <c r="P489"/>
  <c r="BK489"/>
  <c r="J489"/>
  <c r="BE489"/>
  <c r="BI485"/>
  <c r="BH485"/>
  <c r="BG485"/>
  <c r="BF485"/>
  <c r="T485"/>
  <c r="T484"/>
  <c r="R485"/>
  <c r="R484"/>
  <c r="P485"/>
  <c r="P484"/>
  <c r="BK485"/>
  <c r="BK484"/>
  <c r="J484"/>
  <c r="J485"/>
  <c r="BE485"/>
  <c r="J110"/>
  <c r="BI483"/>
  <c r="BH483"/>
  <c r="BG483"/>
  <c r="BF483"/>
  <c r="T483"/>
  <c r="R483"/>
  <c r="P483"/>
  <c r="BK483"/>
  <c r="J483"/>
  <c r="BE483"/>
  <c r="BI482"/>
  <c r="BH482"/>
  <c r="BG482"/>
  <c r="BF482"/>
  <c r="T482"/>
  <c r="R482"/>
  <c r="P482"/>
  <c r="BK482"/>
  <c r="J482"/>
  <c r="BE482"/>
  <c r="BI477"/>
  <c r="BH477"/>
  <c r="BG477"/>
  <c r="BF477"/>
  <c r="T477"/>
  <c r="T476"/>
  <c r="R477"/>
  <c r="R476"/>
  <c r="P477"/>
  <c r="P476"/>
  <c r="BK477"/>
  <c r="BK476"/>
  <c r="J476"/>
  <c r="J477"/>
  <c r="BE477"/>
  <c r="J109"/>
  <c r="BI472"/>
  <c r="BH472"/>
  <c r="BG472"/>
  <c r="BF472"/>
  <c r="T472"/>
  <c r="T471"/>
  <c r="R472"/>
  <c r="R471"/>
  <c r="P472"/>
  <c r="P471"/>
  <c r="BK472"/>
  <c r="BK471"/>
  <c r="J471"/>
  <c r="J472"/>
  <c r="BE472"/>
  <c r="J108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R462"/>
  <c r="P462"/>
  <c r="BK462"/>
  <c r="J462"/>
  <c r="BE462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3"/>
  <c r="BH453"/>
  <c r="BG453"/>
  <c r="BF453"/>
  <c r="T453"/>
  <c r="R453"/>
  <c r="P453"/>
  <c r="BK453"/>
  <c r="J453"/>
  <c r="BE453"/>
  <c r="BI451"/>
  <c r="BH451"/>
  <c r="BG451"/>
  <c r="BF451"/>
  <c r="T451"/>
  <c r="R451"/>
  <c r="P451"/>
  <c r="BK451"/>
  <c r="J451"/>
  <c r="BE451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2"/>
  <c r="BH442"/>
  <c r="BG442"/>
  <c r="BF442"/>
  <c r="T442"/>
  <c r="T441"/>
  <c r="R442"/>
  <c r="R441"/>
  <c r="P442"/>
  <c r="P441"/>
  <c r="BK442"/>
  <c r="BK441"/>
  <c r="J441"/>
  <c r="J442"/>
  <c r="BE442"/>
  <c r="J107"/>
  <c r="BI440"/>
  <c r="BH440"/>
  <c r="BG440"/>
  <c r="BF440"/>
  <c r="T440"/>
  <c r="R440"/>
  <c r="P440"/>
  <c r="BK440"/>
  <c r="J440"/>
  <c r="BE440"/>
  <c r="BI436"/>
  <c r="BH436"/>
  <c r="BG436"/>
  <c r="BF436"/>
  <c r="T436"/>
  <c r="R436"/>
  <c r="P436"/>
  <c r="BK436"/>
  <c r="J436"/>
  <c r="BE436"/>
  <c r="BI434"/>
  <c r="BH434"/>
  <c r="BG434"/>
  <c r="BF434"/>
  <c r="T434"/>
  <c r="R434"/>
  <c r="P434"/>
  <c r="BK434"/>
  <c r="J434"/>
  <c r="BE434"/>
  <c r="BI430"/>
  <c r="BH430"/>
  <c r="BG430"/>
  <c r="BF430"/>
  <c r="T430"/>
  <c r="T429"/>
  <c r="R430"/>
  <c r="R429"/>
  <c r="P430"/>
  <c r="P429"/>
  <c r="BK430"/>
  <c r="BK429"/>
  <c r="J429"/>
  <c r="J430"/>
  <c r="BE430"/>
  <c r="J106"/>
  <c r="BI428"/>
  <c r="BH428"/>
  <c r="BG428"/>
  <c r="BF428"/>
  <c r="T428"/>
  <c r="R428"/>
  <c r="P428"/>
  <c r="BK428"/>
  <c r="J428"/>
  <c r="BE428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17"/>
  <c r="BH417"/>
  <c r="BG417"/>
  <c r="BF417"/>
  <c r="T417"/>
  <c r="R417"/>
  <c r="P417"/>
  <c r="BK417"/>
  <c r="J417"/>
  <c r="BE417"/>
  <c r="BI412"/>
  <c r="BH412"/>
  <c r="BG412"/>
  <c r="BF412"/>
  <c r="T412"/>
  <c r="R412"/>
  <c r="P412"/>
  <c r="BK412"/>
  <c r="J412"/>
  <c r="BE412"/>
  <c r="BI407"/>
  <c r="BH407"/>
  <c r="BG407"/>
  <c r="BF407"/>
  <c r="T407"/>
  <c r="T406"/>
  <c r="T405"/>
  <c r="R407"/>
  <c r="R406"/>
  <c r="R405"/>
  <c r="P407"/>
  <c r="P406"/>
  <c r="P405"/>
  <c r="BK407"/>
  <c r="BK406"/>
  <c r="J406"/>
  <c r="BK405"/>
  <c r="J405"/>
  <c r="J407"/>
  <c r="BE407"/>
  <c r="J105"/>
  <c r="J104"/>
  <c r="BI401"/>
  <c r="BH401"/>
  <c r="BG401"/>
  <c r="BF401"/>
  <c r="T401"/>
  <c r="R401"/>
  <c r="P401"/>
  <c r="BK401"/>
  <c r="J401"/>
  <c r="BE401"/>
  <c r="BI397"/>
  <c r="BH397"/>
  <c r="BG397"/>
  <c r="BF397"/>
  <c r="T397"/>
  <c r="R397"/>
  <c r="P397"/>
  <c r="BK397"/>
  <c r="J397"/>
  <c r="BE397"/>
  <c r="BI395"/>
  <c r="BH395"/>
  <c r="BG395"/>
  <c r="BF395"/>
  <c r="T395"/>
  <c r="R395"/>
  <c r="P395"/>
  <c r="BK395"/>
  <c r="J395"/>
  <c r="BE395"/>
  <c r="BI393"/>
  <c r="BH393"/>
  <c r="BG393"/>
  <c r="BF393"/>
  <c r="T393"/>
  <c r="R393"/>
  <c r="P393"/>
  <c r="BK393"/>
  <c r="J393"/>
  <c r="BE393"/>
  <c r="BI391"/>
  <c r="BH391"/>
  <c r="BG391"/>
  <c r="BF391"/>
  <c r="T391"/>
  <c r="R391"/>
  <c r="P391"/>
  <c r="BK391"/>
  <c r="J391"/>
  <c r="BE391"/>
  <c r="BI389"/>
  <c r="BH389"/>
  <c r="BG389"/>
  <c r="BF389"/>
  <c r="T389"/>
  <c r="R389"/>
  <c r="P389"/>
  <c r="BK389"/>
  <c r="J389"/>
  <c r="BE389"/>
  <c r="BI387"/>
  <c r="BH387"/>
  <c r="BG387"/>
  <c r="BF387"/>
  <c r="T387"/>
  <c r="R387"/>
  <c r="P387"/>
  <c r="BK387"/>
  <c r="J387"/>
  <c r="BE387"/>
  <c r="BI385"/>
  <c r="BH385"/>
  <c r="BG385"/>
  <c r="BF385"/>
  <c r="T385"/>
  <c r="T384"/>
  <c r="R385"/>
  <c r="R384"/>
  <c r="P385"/>
  <c r="P384"/>
  <c r="BK385"/>
  <c r="BK384"/>
  <c r="J384"/>
  <c r="J385"/>
  <c r="BE385"/>
  <c r="J103"/>
  <c r="BI383"/>
  <c r="BH383"/>
  <c r="BG383"/>
  <c r="BF383"/>
  <c r="T383"/>
  <c r="R383"/>
  <c r="P383"/>
  <c r="BK383"/>
  <c r="J383"/>
  <c r="BE383"/>
  <c r="BI381"/>
  <c r="BH381"/>
  <c r="BG381"/>
  <c r="BF381"/>
  <c r="T381"/>
  <c r="R381"/>
  <c r="P381"/>
  <c r="BK381"/>
  <c r="J381"/>
  <c r="BE381"/>
  <c r="BI379"/>
  <c r="BH379"/>
  <c r="BG379"/>
  <c r="BF379"/>
  <c r="T379"/>
  <c r="R379"/>
  <c r="P379"/>
  <c r="BK379"/>
  <c r="J379"/>
  <c r="BE379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2"/>
  <c r="BH362"/>
  <c r="BG362"/>
  <c r="BF362"/>
  <c r="T362"/>
  <c r="R362"/>
  <c r="P362"/>
  <c r="BK362"/>
  <c r="J362"/>
  <c r="BE362"/>
  <c r="BI360"/>
  <c r="BH360"/>
  <c r="BG360"/>
  <c r="BF360"/>
  <c r="T360"/>
  <c r="R360"/>
  <c r="P360"/>
  <c r="BK360"/>
  <c r="J360"/>
  <c r="BE360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7"/>
  <c r="BH347"/>
  <c r="BG347"/>
  <c r="BF347"/>
  <c r="T347"/>
  <c r="R347"/>
  <c r="P347"/>
  <c r="BK347"/>
  <c r="J347"/>
  <c r="BE347"/>
  <c r="BI342"/>
  <c r="BH342"/>
  <c r="BG342"/>
  <c r="BF342"/>
  <c r="T342"/>
  <c r="R342"/>
  <c r="P342"/>
  <c r="BK342"/>
  <c r="J342"/>
  <c r="BE342"/>
  <c r="BI337"/>
  <c r="BH337"/>
  <c r="BG337"/>
  <c r="BF337"/>
  <c r="T337"/>
  <c r="R337"/>
  <c r="P337"/>
  <c r="BK337"/>
  <c r="J337"/>
  <c r="BE337"/>
  <c r="BI326"/>
  <c r="BH326"/>
  <c r="BG326"/>
  <c r="BF326"/>
  <c r="T326"/>
  <c r="R326"/>
  <c r="P326"/>
  <c r="BK326"/>
  <c r="J326"/>
  <c r="BE326"/>
  <c r="BI319"/>
  <c r="BH319"/>
  <c r="BG319"/>
  <c r="BF319"/>
  <c r="T319"/>
  <c r="R319"/>
  <c r="P319"/>
  <c r="BK319"/>
  <c r="J319"/>
  <c r="BE319"/>
  <c r="BI317"/>
  <c r="BH317"/>
  <c r="BG317"/>
  <c r="BF317"/>
  <c r="T317"/>
  <c r="T316"/>
  <c r="R317"/>
  <c r="R316"/>
  <c r="P317"/>
  <c r="P316"/>
  <c r="BK317"/>
  <c r="BK316"/>
  <c r="J316"/>
  <c r="J317"/>
  <c r="BE317"/>
  <c r="J102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299"/>
  <c r="BH299"/>
  <c r="BG299"/>
  <c r="BF299"/>
  <c r="T299"/>
  <c r="R299"/>
  <c r="P299"/>
  <c r="BK299"/>
  <c r="J299"/>
  <c r="BE299"/>
  <c r="BI286"/>
  <c r="BH286"/>
  <c r="BG286"/>
  <c r="BF286"/>
  <c r="T286"/>
  <c r="R286"/>
  <c r="P286"/>
  <c r="BK286"/>
  <c r="J286"/>
  <c r="BE286"/>
  <c r="BI273"/>
  <c r="BH273"/>
  <c r="BG273"/>
  <c r="BF273"/>
  <c r="T273"/>
  <c r="R273"/>
  <c r="P273"/>
  <c r="BK273"/>
  <c r="J273"/>
  <c r="BE273"/>
  <c r="BI260"/>
  <c r="BH260"/>
  <c r="BG260"/>
  <c r="BF260"/>
  <c r="T260"/>
  <c r="R260"/>
  <c r="P260"/>
  <c r="BK260"/>
  <c r="J260"/>
  <c r="BE260"/>
  <c r="BI247"/>
  <c r="BH247"/>
  <c r="BG247"/>
  <c r="BF247"/>
  <c r="T247"/>
  <c r="R247"/>
  <c r="P247"/>
  <c r="BK247"/>
  <c r="J247"/>
  <c r="BE247"/>
  <c r="BI245"/>
  <c r="BH245"/>
  <c r="BG245"/>
  <c r="BF245"/>
  <c r="T245"/>
  <c r="R245"/>
  <c r="P245"/>
  <c r="BK245"/>
  <c r="J245"/>
  <c r="BE245"/>
  <c r="BI243"/>
  <c r="BH243"/>
  <c r="BG243"/>
  <c r="BF243"/>
  <c r="T243"/>
  <c r="R243"/>
  <c r="P243"/>
  <c r="BK243"/>
  <c r="J243"/>
  <c r="BE243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29"/>
  <c r="BH229"/>
  <c r="BG229"/>
  <c r="BF229"/>
  <c r="T229"/>
  <c r="R229"/>
  <c r="P229"/>
  <c r="BK229"/>
  <c r="J229"/>
  <c r="BE229"/>
  <c r="BI225"/>
  <c r="BH225"/>
  <c r="BG225"/>
  <c r="BF225"/>
  <c r="T225"/>
  <c r="R225"/>
  <c r="P225"/>
  <c r="BK225"/>
  <c r="J225"/>
  <c r="BE225"/>
  <c r="BI221"/>
  <c r="BH221"/>
  <c r="BG221"/>
  <c r="BF221"/>
  <c r="T221"/>
  <c r="T220"/>
  <c r="R221"/>
  <c r="R220"/>
  <c r="P221"/>
  <c r="P220"/>
  <c r="BK221"/>
  <c r="BK220"/>
  <c r="J220"/>
  <c r="J221"/>
  <c r="BE221"/>
  <c r="J101"/>
  <c r="BI216"/>
  <c r="BH216"/>
  <c r="BG216"/>
  <c r="BF216"/>
  <c r="T216"/>
  <c r="R216"/>
  <c r="P216"/>
  <c r="BK216"/>
  <c r="J216"/>
  <c r="BE216"/>
  <c r="BI214"/>
  <c r="BH214"/>
  <c r="BG214"/>
  <c r="BF214"/>
  <c r="T214"/>
  <c r="R214"/>
  <c r="P214"/>
  <c r="BK214"/>
  <c r="J214"/>
  <c r="BE214"/>
  <c r="BI212"/>
  <c r="BH212"/>
  <c r="BG212"/>
  <c r="BF212"/>
  <c r="T212"/>
  <c r="R212"/>
  <c r="P212"/>
  <c r="BK212"/>
  <c r="J212"/>
  <c r="BE212"/>
  <c r="BI205"/>
  <c r="BH205"/>
  <c r="BG205"/>
  <c r="BF205"/>
  <c r="T205"/>
  <c r="R205"/>
  <c r="P205"/>
  <c r="BK205"/>
  <c r="J205"/>
  <c r="BE205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2"/>
  <c r="BH172"/>
  <c r="BG172"/>
  <c r="BF172"/>
  <c r="T172"/>
  <c r="R172"/>
  <c r="P172"/>
  <c r="BK172"/>
  <c r="J172"/>
  <c r="BE172"/>
  <c r="BI166"/>
  <c r="BH166"/>
  <c r="BG166"/>
  <c r="BF166"/>
  <c r="T166"/>
  <c r="T165"/>
  <c r="R166"/>
  <c r="R165"/>
  <c r="P166"/>
  <c r="P165"/>
  <c r="BK166"/>
  <c r="BK165"/>
  <c r="J165"/>
  <c r="J166"/>
  <c r="BE166"/>
  <c r="J100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99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2"/>
  <c r="F37"/>
  <c i="1" r="BD96"/>
  <c i="3" r="BH142"/>
  <c r="F36"/>
  <c i="1" r="BC96"/>
  <c i="3" r="BG142"/>
  <c r="F35"/>
  <c i="1" r="BB96"/>
  <c i="3" r="BF142"/>
  <c r="J34"/>
  <c i="1" r="AW96"/>
  <c i="3" r="F34"/>
  <c i="1" r="BA96"/>
  <c i="3" r="T142"/>
  <c r="T141"/>
  <c r="T140"/>
  <c r="T139"/>
  <c r="R142"/>
  <c r="R141"/>
  <c r="R140"/>
  <c r="R139"/>
  <c r="P142"/>
  <c r="P141"/>
  <c r="P140"/>
  <c r="P139"/>
  <c i="1" r="AU96"/>
  <c i="3" r="BK142"/>
  <c r="BK141"/>
  <c r="J141"/>
  <c r="BK140"/>
  <c r="J140"/>
  <c r="BK139"/>
  <c r="J139"/>
  <c r="J96"/>
  <c r="J30"/>
  <c i="1" r="AG96"/>
  <c i="3" r="J142"/>
  <c r="BE142"/>
  <c r="J33"/>
  <c i="1" r="AV96"/>
  <c i="3" r="F33"/>
  <c i="1" r="AZ96"/>
  <c i="3" r="J98"/>
  <c r="J97"/>
  <c r="J135"/>
  <c r="F135"/>
  <c r="F133"/>
  <c r="E131"/>
  <c r="J91"/>
  <c r="F91"/>
  <c r="F89"/>
  <c r="E87"/>
  <c r="J39"/>
  <c r="J24"/>
  <c r="E24"/>
  <c r="J136"/>
  <c r="J92"/>
  <c r="J23"/>
  <c r="J18"/>
  <c r="E18"/>
  <c r="F136"/>
  <c r="F92"/>
  <c r="J17"/>
  <c r="J12"/>
  <c r="J133"/>
  <c r="J89"/>
  <c r="E7"/>
  <c r="E129"/>
  <c r="E85"/>
  <c i="2" r="J37"/>
  <c r="J36"/>
  <c i="1" r="AY95"/>
  <c i="2" r="J35"/>
  <c i="1" r="AX95"/>
  <c i="2"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7"/>
  <c r="BH137"/>
  <c r="BG137"/>
  <c r="BF137"/>
  <c r="T137"/>
  <c r="T136"/>
  <c r="R137"/>
  <c r="R136"/>
  <c r="P137"/>
  <c r="P136"/>
  <c r="BK137"/>
  <c r="BK136"/>
  <c r="J136"/>
  <c r="J137"/>
  <c r="BE137"/>
  <c r="J101"/>
  <c r="BI134"/>
  <c r="BH134"/>
  <c r="BG134"/>
  <c r="BF134"/>
  <c r="T134"/>
  <c r="R134"/>
  <c r="P134"/>
  <c r="BK134"/>
  <c r="J134"/>
  <c r="BE134"/>
  <c r="BI132"/>
  <c r="BH132"/>
  <c r="BG132"/>
  <c r="BF132"/>
  <c r="T132"/>
  <c r="T131"/>
  <c r="R132"/>
  <c r="R131"/>
  <c r="P132"/>
  <c r="P131"/>
  <c r="BK132"/>
  <c r="BK131"/>
  <c r="J131"/>
  <c r="J132"/>
  <c r="BE132"/>
  <c r="J100"/>
  <c r="BI129"/>
  <c r="BH129"/>
  <c r="BG129"/>
  <c r="BF129"/>
  <c r="T129"/>
  <c r="T128"/>
  <c r="R129"/>
  <c r="R128"/>
  <c r="P129"/>
  <c r="P128"/>
  <c r="BK129"/>
  <c r="BK128"/>
  <c r="J128"/>
  <c r="J129"/>
  <c r="BE129"/>
  <c r="J9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F37"/>
  <c i="1" r="BD95"/>
  <c i="2" r="BH124"/>
  <c r="F36"/>
  <c i="1" r="BC95"/>
  <c i="2" r="BG124"/>
  <c r="F35"/>
  <c i="1" r="BB95"/>
  <c i="2" r="BF124"/>
  <c r="J34"/>
  <c i="1" r="AW95"/>
  <c i="2" r="F34"/>
  <c i="1" r="BA95"/>
  <c i="2" r="T124"/>
  <c r="T123"/>
  <c r="T122"/>
  <c r="T121"/>
  <c r="R124"/>
  <c r="R123"/>
  <c r="R122"/>
  <c r="R121"/>
  <c r="P124"/>
  <c r="P123"/>
  <c r="P122"/>
  <c r="P121"/>
  <c i="1" r="AU95"/>
  <c i="2" r="BK124"/>
  <c r="BK123"/>
  <c r="J123"/>
  <c r="BK122"/>
  <c r="J122"/>
  <c r="BK121"/>
  <c r="J121"/>
  <c r="J96"/>
  <c r="J30"/>
  <c i="1" r="AG95"/>
  <c i="2" r="J124"/>
  <c r="BE124"/>
  <c r="J33"/>
  <c i="1" r="AV95"/>
  <c i="2" r="F33"/>
  <c i="1" r="AZ95"/>
  <c i="2" r="J98"/>
  <c r="J97"/>
  <c r="J117"/>
  <c r="F117"/>
  <c r="F115"/>
  <c r="E113"/>
  <c r="J91"/>
  <c r="F91"/>
  <c r="F89"/>
  <c r="E87"/>
  <c r="J39"/>
  <c r="J24"/>
  <c r="E24"/>
  <c r="J118"/>
  <c r="J92"/>
  <c r="J23"/>
  <c r="J18"/>
  <c r="E18"/>
  <c r="F118"/>
  <c r="F92"/>
  <c r="J17"/>
  <c r="J12"/>
  <c r="J115"/>
  <c r="J89"/>
  <c r="E7"/>
  <c r="E111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100"/>
  <c r="AN100"/>
  <c r="AT99"/>
  <c r="AN99"/>
  <c r="AT98"/>
  <c r="AN98"/>
  <c r="AT97"/>
  <c r="AN97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<sst xmlns="http://schemas.openxmlformats.org/spreadsheetml/2006/main">
  <si>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</si>
  <si>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</si>
  <si>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</si>
  <si>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</si>
  <si>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{6d80e026-0377-487f-9ee4-3215765bfcf1}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</si>
  <si>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</si>
  <si>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</si>
  <si>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</si>
  <si>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</si>
  <si>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</si>
  <si>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</si>
  <si>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</si>
  <si>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</si>
  <si>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</si>
  <si>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20200812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</si>
  <si>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</si>
  <si>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</si>
  <si>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MULTIMEDIÁLNÍ UČEBNA PRO VÝUKU CIZÍCH JAZYKŮ,PŘÍRODNÍCH VĚD A ŘEMESEL - NÁSTAVBA PAVILONU DÍLEN</t>
  </si>
  <si>
    <t>KSO:</t>
  </si>
  <si>
    <t>CC-CZ:</t>
  </si>
  <si>
    <t>Místo:</t>
  </si>
  <si>
    <t>Základní škola Fantova,Gen.Fanty 446,Kaplice</t>
  </si>
  <si>
    <t>Datum:</t>
  </si>
  <si>
    <t>12. 8. 2020</t>
  </si>
  <si>
    <t>Zadavatel:</t>
  </si>
  <si>
    <t>IČ:</t>
  </si>
  <si>
    <t>Město Kaplice,Náměstí 70,382 41 Kapice</t>
  </si>
  <si>
    <t>DIČ:</t>
  </si>
  <si>
    <t>Uchazeč:</t>
  </si>
  <si>
    <t>Vyplň údaj</t>
  </si>
  <si>
    <t>Projektant:</t>
  </si>
  <si>
    <t>AGP nova spol.s.r.o.(Ing. Vladimír Polanský, CSc.)</t>
  </si>
  <si>
    <t>True</t>
  </si>
  <si>
    <t>Zpracovatel:</t>
  </si>
  <si>
    <t xml:space="preserve"> </t>
  </si>
  <si>
    <t>Poznámka:</t>
  </si>
  <si>
    <t>Jsou-li ve výkazu výměr uvedeny odkazy na výrobce, obchodní názvy nebo specifické označení výrobků, jsou tyto odkazy informativní a zadavatel umožnuje použití jiných, avšak kvalitativně, technicky a esteticky stejných nebo lepších řešení._x000d_
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</si>
  <si>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</si>
  <si>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</si>
  <si>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</si>
  <si>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</si>
  <si>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</si>
  <si>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</si>
  <si>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</si>
  <si>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</si>
  <si>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</si>
  <si>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</si>
  <si>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</si>
  <si>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</si>
  <si>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</si>
  <si>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</si>
  <si>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</si>
  <si>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</si>
  <si>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</si>
  <si>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</si>
  <si>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</si>
  <si>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</si>
  <si>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</si>
  <si>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</si>
  <si>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</si>
  <si>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</si>
  <si>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</si>
  <si>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</si>
  <si>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</si>
  <si>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</si>
  <si>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</si>
  <si>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</si>
  <si>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</si>
  <si>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</si>
  <si>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</si>
  <si>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</si>
  <si>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</si>
  <si>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</si>
  <si>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</si>
  <si>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</si>
  <si>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</si>
  <si>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</si>
  <si>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</si>
  <si>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</si>
  <si>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</si>
  <si>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</si>
  <si>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</si>
  <si>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</si>
  <si>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 ( VRN )</t>
  </si>
  <si>
    <t>STA</t>
  </si>
  <si>
    <t>1</t>
  </si>
  <si>
    <t>{28a185c0-4e2b-484e-8d22-765f10879b9f}</t>
  </si>
  <si>
    <t>2</t>
  </si>
  <si>
    <t>01</t>
  </si>
  <si>
    <t>Stavební část</t>
  </si>
  <si>
    <t>{f7cdb8b7-ea30-4cec-84fb-4b6cb662ef05}</t>
  </si>
  <si>
    <t>02</t>
  </si>
  <si>
    <t>VZT</t>
  </si>
  <si>
    <t>{c947d2d7-d6b6-49fd-8d99-a5745ca17a28}</t>
  </si>
  <si>
    <t>03</t>
  </si>
  <si>
    <t>UT</t>
  </si>
  <si>
    <t>{63d8e6a2-6464-4093-b895-c308b7484fc1}</t>
  </si>
  <si>
    <t>04</t>
  </si>
  <si>
    <t>ZTI</t>
  </si>
  <si>
    <t>{267e3f30-e38c-4fba-a8a9-814a8fa5fbff}</t>
  </si>
  <si>
    <t>05</t>
  </si>
  <si>
    <t>EI</t>
  </si>
  <si>
    <t>{b1a47768-eb22-4567-a7cc-8b85690ea997}</t>
  </si>
  <si>
    <t>KRYCÍ LIST SOUPISU PRACÍ</t>
  </si>
  <si>
    <t>Objekt:</t>
  </si>
  <si>
    <t>00 - Vedlejší Rozpočtové Náklady ( VRN )</t>
  </si>
  <si>
    <t>Jsou-li ve výkazu výměr uvedeny odkazy na výrobce, obchodní názvy nebo specifické označení výrobků, jsou tyto odkazy informativní a zadavatel umožnuje použití jiných, avšak kvalitativně, technicky a esteticky stejných nebo lepších řešení. 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</si>
  <si>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</si>
  <si>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</si>
  <si>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</si>
  <si>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</si>
  <si>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</si>
  <si>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VRN -  Vedlejší rozpočtové náklady</t>
  </si>
  <si>
    <t xml:space="preserve">    VRN1 -  Průzkumné, geodetické a projektové práce</t>
  </si>
  <si>
    <t xml:space="preserve">    VRN3 -  Zařízení staveniště</t>
  </si>
  <si>
    <t xml:space="preserve">    VRN4 -  Inženýrská činnost</t>
  </si>
  <si>
    <t xml:space="preserve">    VRN9 - 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</si>
  <si>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</si>
  <si>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</si>
  <si>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</si>
  <si>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</si>
  <si>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</si>
  <si>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</si>
  <si>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</si>
  <si>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</si>
  <si>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</si>
  <si>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</si>
  <si>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</si>
  <si>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</si>
  <si>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</si>
  <si>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</si>
  <si>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 xml:space="preserve"> Vedlejší rozpočtové náklady</t>
  </si>
  <si>
    <t>ROZPOCET</t>
  </si>
  <si>
    <t>VRN1</t>
  </si>
  <si>
    <t xml:space="preserve"> Průzkumné, geodetické a projektové práce</t>
  </si>
  <si>
    <t>K</t>
  </si>
  <si>
    <t>012002000</t>
  </si>
  <si>
    <t>Geodetické práce</t>
  </si>
  <si>
    <t>soubor</t>
  </si>
  <si>
    <t>4</t>
  </si>
  <si>
    <t>-1575284260</t>
  </si>
  <si>
    <t>013002000</t>
  </si>
  <si>
    <t>Projektové práce</t>
  </si>
  <si>
    <t>-1429998910</t>
  </si>
  <si>
    <t>3</t>
  </si>
  <si>
    <t>013254000</t>
  </si>
  <si>
    <t>Dokumentace skutečného provedení stavby</t>
  </si>
  <si>
    <t>-1541767353</t>
  </si>
  <si>
    <t>013254001</t>
  </si>
  <si>
    <t>Dílenská dokumentace</t>
  </si>
  <si>
    <t>214289674</t>
  </si>
  <si>
    <t>VRN3</t>
  </si>
  <si>
    <t xml:space="preserve"> Zařízení staveniště</t>
  </si>
  <si>
    <t>5</t>
  </si>
  <si>
    <t>030001000</t>
  </si>
  <si>
    <t>Zařízení staveniště</t>
  </si>
  <si>
    <t>1422589201</t>
  </si>
  <si>
    <t>P</t>
  </si>
  <si>
    <t xml:space="preserve">Poznámka k položce:_x000d_
Poznámka k položce: Zařízení staveníště : - odkladové a skladovací plochy pro potřebný materiál                                   - sociál a zázemí pro dělníky ( pronájem toi toi ; buňky pro převlékání atd..)                                   - zřízení přenosného elektroměru pro měření energii spotřebované pro stavbu                                   - odkladové a skladovací plochy pro potřebné nářadí a nástroje potřebné pro stavbu                                   - zabezpečení staveniště-případné oplocení a zamezení vstupu nepovolaným osobám                                   - zaištění vody pro možný chod stavby                                    - informační tabule .......</t>
  </si>
  <si>
    <t>VRN4</t>
  </si>
  <si>
    <t xml:space="preserve"> Inženýrská činnost</t>
  </si>
  <si>
    <t>6</t>
  </si>
  <si>
    <t>043002000</t>
  </si>
  <si>
    <t>Zkoušky a ostatní měření</t>
  </si>
  <si>
    <t>1530515036</t>
  </si>
  <si>
    <t xml:space="preserve">Poznámka k položce:_x000d_
Poznámka k položce: Hlavní tituly průvodních činností a nákladů inženýrská činnost zkoušky a ostatní měření. Revize elektro: Před uvedením stavby do provozu budou provedeny všechny předepsané zkoušky a výchozí revize elektrických zařízení (dle ČSN 33 1500 - Elektrotechnické předpisy. Revize elektrických zařízení).  Výtrhové zkoušty kotvení tepelné izolace. Těsnící zkoušky hydroizolačních vrstev střech. Viz tech. zpráva.</t>
  </si>
  <si>
    <t>7</t>
  </si>
  <si>
    <t>045002000</t>
  </si>
  <si>
    <t>Kompletační a koordinační činnost</t>
  </si>
  <si>
    <t>1400361161</t>
  </si>
  <si>
    <t>Poznámka k položce:_x000d_
Poznámka k položce: Hlavní tituly průvodních činností a nákladů inženýrská činnost kompletační a koordinační činnost. Zrušení a obnovení ( výměna ) el zařízení na fasádě( zvonky panely tabla.....)</t>
  </si>
  <si>
    <t>VRN9</t>
  </si>
  <si>
    <t xml:space="preserve"> Ostatní náklady</t>
  </si>
  <si>
    <t>8</t>
  </si>
  <si>
    <t>09000100014</t>
  </si>
  <si>
    <t>Ostatní náklady související s provozem</t>
  </si>
  <si>
    <t>1517497834</t>
  </si>
  <si>
    <t>Poznámka k položce:_x000d_
Poznámka k položce: Proškolení , atestace a návody užívání a bezpečnosti.....</t>
  </si>
  <si>
    <t>9</t>
  </si>
  <si>
    <t>09000100112</t>
  </si>
  <si>
    <t>Průběžný úklid vnitřní komunikace a chodníku při dopravě a skládání materiálu</t>
  </si>
  <si>
    <t>428293665</t>
  </si>
  <si>
    <t>10</t>
  </si>
  <si>
    <t>0900010012</t>
  </si>
  <si>
    <t>Generální finální úklid prostor včetně mytí podlah, oken, dveří, zárubní, obkladů, zařizovacích předmětů a svítidel</t>
  </si>
  <si>
    <t>-1534633084</t>
  </si>
  <si>
    <t>01 - Stavební část</t>
  </si>
  <si>
    <t>HSV - Práce a dodávky HSV</t>
  </si>
  <si>
    <t xml:space="preserve">    1 -   Zemní práce</t>
  </si>
  <si>
    <t xml:space="preserve">    2 -   Zakládání</t>
  </si>
  <si>
    <t xml:space="preserve">    3 - Svislé a kompletní konstrukce</t>
  </si>
  <si>
    <t xml:space="preserve">    4 -   Vodorovné konstrukce</t>
  </si>
  <si>
    <t xml:space="preserve">    6 - Úpravy povrchů, podlahy a osazování výplní</t>
  </si>
  <si>
    <t xml:space="preserve">    9 - Ostatní konstrukce a práce, bourání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</si>
  <si>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</si>
  <si>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</si>
  <si>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</si>
  <si>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</si>
  <si>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714 - Akustická a protiotřesová opatření</t>
  </si>
  <si>
    <t xml:space="preserve">    715 - Izolace proti chemickým vlivům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</si>
  <si>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</si>
  <si>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</si>
  <si>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</si>
  <si>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</si>
  <si>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</si>
  <si>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</si>
  <si>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</si>
  <si>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</si>
  <si>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781 - Dokončovací práce - obklady</t>
  </si>
  <si>
    <t xml:space="preserve">    783 - Dokončovací práce - nátěry</t>
  </si>
  <si>
    <t>HSV</t>
  </si>
  <si>
    <t>Práce a dodávky HSV</t>
  </si>
  <si>
    <t xml:space="preserve">  Zemní práce</t>
  </si>
  <si>
    <t>120901103</t>
  </si>
  <si>
    <t>Bourání zdiva cihelného nebo smíšeného v odkopávkách nebo prokopávkách na MC ručně vč.zateplení tl.150mm</t>
  </si>
  <si>
    <t>m3</t>
  </si>
  <si>
    <t>292487369</t>
  </si>
  <si>
    <t>VV</t>
  </si>
  <si>
    <t>"tl.375mm na výšku 3,21m" 2,73*2*0,375</t>
  </si>
  <si>
    <t>"tl.375mm se zatepl.tl.150mm" 1,36*2,65*0,375</t>
  </si>
  <si>
    <t>Součet</t>
  </si>
  <si>
    <t>132101201</t>
  </si>
  <si>
    <t>Hloubení rýh š do 2000 mm v hornině tř. 1 a 2 objemu do 100 m3</t>
  </si>
  <si>
    <t>421364225</t>
  </si>
  <si>
    <t xml:space="preserve">"nové základy š.700mm"((1,743*1,2)*2)*0,7 </t>
  </si>
  <si>
    <t>"nové základy š.500mm"3,6*1,2*0,5</t>
  </si>
  <si>
    <t>162201102</t>
  </si>
  <si>
    <t>Vodorovné přemístění do 50 m výkopku/sypaniny z horniny tř. 1 až 4 s ponecháním na parcele</t>
  </si>
  <si>
    <t>-893011691</t>
  </si>
  <si>
    <t xml:space="preserve">  Zakládání</t>
  </si>
  <si>
    <t>212755114</t>
  </si>
  <si>
    <t>Trativody z drenážních trubek pálených vnitřního průměru 100 mm bez lože</t>
  </si>
  <si>
    <t>m</t>
  </si>
  <si>
    <t>1169714595</t>
  </si>
  <si>
    <t>1,743*2+3,6</t>
  </si>
  <si>
    <t>271572211</t>
  </si>
  <si>
    <t>Podsyp pod základové konstrukce se zhutněním z netříděného štěrkopísku</t>
  </si>
  <si>
    <t>837749343</t>
  </si>
  <si>
    <t>"S6" 2,24*0,15</t>
  </si>
  <si>
    <t>274313811</t>
  </si>
  <si>
    <t>Základové pásy z betonu tř. C 25/30 XC2</t>
  </si>
  <si>
    <t>-1614653468</t>
  </si>
  <si>
    <t>274313911</t>
  </si>
  <si>
    <t>Základové pásy z betonu tř. C 30/37 XC4</t>
  </si>
  <si>
    <t>1679232553</t>
  </si>
  <si>
    <t xml:space="preserve">"nové základy š.700mm"(1,743*1,2*0,7)*2 </t>
  </si>
  <si>
    <t>279113144</t>
  </si>
  <si>
    <t>Zeď tl do 300 mm z tvárnic ztraceného bednění včetně výplně z betonu tř. C 20/25 XC2 vč.pomocné výztuže</t>
  </si>
  <si>
    <t>m2</t>
  </si>
  <si>
    <t>9914926</t>
  </si>
  <si>
    <t>"1NP" 0,75*(1,7+1,9)</t>
  </si>
  <si>
    <t>Svislé a kompletní konstrukce</t>
  </si>
  <si>
    <t>311235161.HLZ</t>
  </si>
  <si>
    <t>Zdivo jednovrstvé z cihel HELUZ UNI 30 broušených P12,5 na tenkovrstvou maltu tl 300 mm</t>
  </si>
  <si>
    <t>CS ÚRS 2019 01</t>
  </si>
  <si>
    <t>2091529758</t>
  </si>
  <si>
    <t>"1NP" (1,7+1,9)*2,6</t>
  </si>
  <si>
    <t>"obvod.zdivo" (25,625+12,25+25,625+12,25)*4,5</t>
  </si>
  <si>
    <t>"odečet" -((1,05*2,05)*18+(1,05*1,8)*2+(1,05*1,2)*5+(1,125*1,8)+(1,5*1,97)*2)</t>
  </si>
  <si>
    <t>"obvod.zdivo" (5,28*3,2)</t>
  </si>
  <si>
    <t>311235181.HLZ</t>
  </si>
  <si>
    <t>Zdivo jednovrstvé z cihel HELUZ PLUS 38 P10 na tenkovrstvou maltu tl 380 mm</t>
  </si>
  <si>
    <t>1912454245</t>
  </si>
  <si>
    <t>"1NP" (2,225+1,05)*1,8</t>
  </si>
  <si>
    <t>"obvod.zdivo" (5,35+5,65+2,28)*3,2</t>
  </si>
  <si>
    <t>"odečet" -(1,65*1,4)</t>
  </si>
  <si>
    <t>11</t>
  </si>
  <si>
    <t>317168052.HLZ</t>
  </si>
  <si>
    <t>Překlad vysoký HELUZ 23,8 dl 1250 mm</t>
  </si>
  <si>
    <t>kus</t>
  </si>
  <si>
    <t>425300403</t>
  </si>
  <si>
    <t>"PRO5 2NP"4*2+1*2</t>
  </si>
  <si>
    <t>12</t>
  </si>
  <si>
    <t>317168053.HLZ</t>
  </si>
  <si>
    <t>Překlad vysoký HELUZ 23,8 dl 1500 mm</t>
  </si>
  <si>
    <t>-1321495289</t>
  </si>
  <si>
    <t>"PRO3 2NP"4*2</t>
  </si>
  <si>
    <t>13</t>
  </si>
  <si>
    <t>317168054.HLZ</t>
  </si>
  <si>
    <t>Překlad vysoký HELUZ 23,8 dl 1750 mm</t>
  </si>
  <si>
    <t>973462245</t>
  </si>
  <si>
    <t>"PRO11 2NP"1*2+1*2</t>
  </si>
  <si>
    <t>14</t>
  </si>
  <si>
    <t>317168055.HLZ</t>
  </si>
  <si>
    <t>Překlad vysoký HELUZ 23,8 dl 2000 mm</t>
  </si>
  <si>
    <t>387406260</t>
  </si>
  <si>
    <t>"PRO6 2NP"1*2</t>
  </si>
  <si>
    <t>317168056.HLZ</t>
  </si>
  <si>
    <t>Překlad vysoký HELUZ 23,8 dl 2250 mm</t>
  </si>
  <si>
    <t>-443175575</t>
  </si>
  <si>
    <t>"PRO2 2NP"1*5</t>
  </si>
  <si>
    <t>"PRO4 2NP"1*4</t>
  </si>
  <si>
    <t>"PRO7 2NP"1*2</t>
  </si>
  <si>
    <t>"PRO8 2NP"1*1</t>
  </si>
  <si>
    <t>16</t>
  </si>
  <si>
    <t>317168058.HLZ</t>
  </si>
  <si>
    <t>Překlad vysoký HELUZ 23,8 dl 2750 mm</t>
  </si>
  <si>
    <t>1239035817</t>
  </si>
  <si>
    <t>"PRO1 2NP"12*4</t>
  </si>
  <si>
    <t>17</t>
  </si>
  <si>
    <t>317168060.HLZ</t>
  </si>
  <si>
    <t>Překlad vysoký HELUZ 23,8 dl 3250 mm</t>
  </si>
  <si>
    <t>2132267994</t>
  </si>
  <si>
    <t>"PRO10 2NP"1*4</t>
  </si>
  <si>
    <t>18</t>
  </si>
  <si>
    <t>317168061.HLZ</t>
  </si>
  <si>
    <t>Překlad vysoký HELUZ 23,8 dl 3500 mm</t>
  </si>
  <si>
    <t>-366214449</t>
  </si>
  <si>
    <t>"PRO9 2NP"1*5</t>
  </si>
  <si>
    <t>19</t>
  </si>
  <si>
    <t>337171122</t>
  </si>
  <si>
    <t>Montáž nosné ocelové kce průmyslové haly bez jeřábové dráhy v do 12 m rozpětí vazníků do 24 m</t>
  </si>
  <si>
    <t>t</t>
  </si>
  <si>
    <t>-1185215534</t>
  </si>
  <si>
    <t>"OK1"( 1088,205*10)/1000</t>
  </si>
  <si>
    <t>1919,262/1000</t>
  </si>
  <si>
    <t>20</t>
  </si>
  <si>
    <t>M</t>
  </si>
  <si>
    <t>13011008</t>
  </si>
  <si>
    <t xml:space="preserve">ocel profilová  jakost S235</t>
  </si>
  <si>
    <t>1739281116</t>
  </si>
  <si>
    <t>"OK1"( 1088,205*10)/1000*1,2</t>
  </si>
  <si>
    <t>"paždíky"1919,262/1000*1,2</t>
  </si>
  <si>
    <t>337R</t>
  </si>
  <si>
    <t>D+ M ocelové schodiště s pororošty</t>
  </si>
  <si>
    <t>1854079568</t>
  </si>
  <si>
    <t xml:space="preserve">Poznámka k položce:_x000d_
viz PD a TZ_x000d_
HLAVNÍ PROFILY : _x000d_
silnostěný uzavřený profil 200/100/5 = 21,720 m ( 21,632 kg/m )_x000d_
HEA 200 = 14,82 m ( 42,3 kg/m )_x000d_
plech 220/3 = 14,74 m ( 5,18 kg/m )_x000d_
plech 160/3 = 7,39 m ( 3,768 kg/m )_x000d_
L 75/50/6 = 5,16 m ( 5,65 kg/m )_x000d_
včetně připočtené přirážky 25 % _x000d_
_x000d_
POROROŠTY _x000d_
PODLAHOVÝ ROŠT SP 340-34/38-3, š. 1m ;d 1,2 m = 3 ks ( 32,45 kg/ks )_x000d_
PODLAHOVÝ ROŠT SP 340-34/38-3, š. 1m; d 1,1 m = 1 ks ( 35,4 kg/ks )_x000d_
SCHODIŠŤOVÁ PODESTA ZE SVAŘOVANÉHO ROŠTU š.0,75m; d 1,2 m = 1 ks ( 24,338 kg/ks )_x000d_
SCHODIŠŤOVÁ PODESTA ZE SVAŘOVANÉHO ROŠTU š.0,3m; d 1,1 m = 1 ks ( 10,62 kg/ks )_x000d_
SCHODIŠŤOVÝ STUPEŇ 305x70 (DIN 24531); d 1,1 m = 20 ks ( 18kg/ks ) _x000d_
</t>
  </si>
  <si>
    <t>Hlavní ocelové profily</t>
  </si>
  <si>
    <t>(1230,086 *1,25)/1000</t>
  </si>
  <si>
    <t>Pororošty</t>
  </si>
  <si>
    <t>(527,708)/1000</t>
  </si>
  <si>
    <t>22</t>
  </si>
  <si>
    <t>342244201.HLZ</t>
  </si>
  <si>
    <t>Příčka z cihel broušených HELUZ 8 P10 na tenkovrstvou maltu tloušťky 80 mm</t>
  </si>
  <si>
    <t>-1019846505</t>
  </si>
  <si>
    <t>"vnitřní" (3,2+3,2+3,2+3,2+6,18+1,73)*4,5</t>
  </si>
  <si>
    <t>23</t>
  </si>
  <si>
    <t>342244221.HLZ</t>
  </si>
  <si>
    <t>Příčka z cihel broušených HELUZ 14 P10 na tenkovrstvou maltu tloušťky 140 mm</t>
  </si>
  <si>
    <t>1506236292</t>
  </si>
  <si>
    <t>"1NP" (1,45+3,85)*3,21</t>
  </si>
  <si>
    <t>24</t>
  </si>
  <si>
    <t>311235121.HLZ</t>
  </si>
  <si>
    <t>Zdivo jednovrstvé z cihel HELUZ 20 P10 na tenkovrstvou maltu tl 200 mm</t>
  </si>
  <si>
    <t>-1438338121</t>
  </si>
  <si>
    <t>(3,4+15,92+3,4+8,25)*4,5</t>
  </si>
  <si>
    <t>"odečet" -((0,8*1,97)*3+0,9*1,97+1,5*1,97+1,75*1,97)</t>
  </si>
  <si>
    <t xml:space="preserve">  Vodorovné konstrukce</t>
  </si>
  <si>
    <t>25</t>
  </si>
  <si>
    <t>411121121</t>
  </si>
  <si>
    <t>Montáž prefabrikovaných ŽB stropů ze stropních panelů š 1200 mm dl do 3800 mm</t>
  </si>
  <si>
    <t>891864050</t>
  </si>
  <si>
    <t>"P02/1 1150/3345/180 "1</t>
  </si>
  <si>
    <t>"P03/1 1150/1895/180" 1</t>
  </si>
  <si>
    <t>26</t>
  </si>
  <si>
    <t>59341422</t>
  </si>
  <si>
    <t xml:space="preserve">panel stropní plný </t>
  </si>
  <si>
    <t>1996270448</t>
  </si>
  <si>
    <t>27</t>
  </si>
  <si>
    <t>593414221</t>
  </si>
  <si>
    <t>1065451226</t>
  </si>
  <si>
    <t>"PO1/1 1375/5125/180mm" 1</t>
  </si>
  <si>
    <t>"PO1/2 2000/5230/180mm" 2</t>
  </si>
  <si>
    <t>"PO2/2 1605/5230/180mm" 1</t>
  </si>
  <si>
    <t>28</t>
  </si>
  <si>
    <t>411121131R</t>
  </si>
  <si>
    <t xml:space="preserve">Montáž prefabrikovaných ŽB stropů ze stropních panelů š 1800 mm  tl.180mm dl do 3800 mm</t>
  </si>
  <si>
    <t>-1073268795</t>
  </si>
  <si>
    <t>"S4" 24,66</t>
  </si>
  <si>
    <t>29</t>
  </si>
  <si>
    <t>59347938R</t>
  </si>
  <si>
    <t xml:space="preserve">panel střešní kazetový ŽB  tl.180mm</t>
  </si>
  <si>
    <t>-664874618</t>
  </si>
  <si>
    <t>30</t>
  </si>
  <si>
    <t>411121135</t>
  </si>
  <si>
    <t>Montáž prefabrikovaných ŽB stropů ze stropních panelů š 1800 mm dl do 7000 mm</t>
  </si>
  <si>
    <t>1131318545</t>
  </si>
  <si>
    <t>31</t>
  </si>
  <si>
    <t>411354223</t>
  </si>
  <si>
    <t>Bednění stropů ztracené z hraněných trapézových plechů 150/280/0,75</t>
  </si>
  <si>
    <t>-388267963</t>
  </si>
  <si>
    <t>"S2" 325,4</t>
  </si>
  <si>
    <t>32</t>
  </si>
  <si>
    <t>411361821</t>
  </si>
  <si>
    <t>Výztuž stropů betonářskou ocelí 10 505</t>
  </si>
  <si>
    <t>-1615859787</t>
  </si>
  <si>
    <t>"S3" 27*0,18*150/1000</t>
  </si>
  <si>
    <t>33</t>
  </si>
  <si>
    <t>417R</t>
  </si>
  <si>
    <t xml:space="preserve">D+M tepelné izolace věnce  z pěnového polystyrenu tl. 50-80m m jednostranná, výška  250-430 mm</t>
  </si>
  <si>
    <t>416761214</t>
  </si>
  <si>
    <t xml:space="preserve">"V1-1"  4</t>
  </si>
  <si>
    <t>"V2-1" 5,3</t>
  </si>
  <si>
    <t>"V3-1" 0</t>
  </si>
  <si>
    <t>"V1-2" 5,65</t>
  </si>
  <si>
    <t>"V2-2" 11</t>
  </si>
  <si>
    <t>"V3-2" 0</t>
  </si>
  <si>
    <t>"V1-3" 5,65</t>
  </si>
  <si>
    <t>"V2-3" 5,65</t>
  </si>
  <si>
    <t>"V3-3" 77</t>
  </si>
  <si>
    <t>"V1-4" 77</t>
  </si>
  <si>
    <t>"průvlak PR1-1" 0</t>
  </si>
  <si>
    <t>34</t>
  </si>
  <si>
    <t>417321515</t>
  </si>
  <si>
    <t>Ztužující pásy a věnce ze ŽB tř. C 25/30</t>
  </si>
  <si>
    <t>-440330326</t>
  </si>
  <si>
    <t xml:space="preserve">"V1-1"  0,22*0,2*4</t>
  </si>
  <si>
    <t>"V2-1" 0,33*0,25*5,3</t>
  </si>
  <si>
    <t>"V3-1" 0,38*0,25*5,3</t>
  </si>
  <si>
    <t>"V1-2" 0,22*0,25*5,65</t>
  </si>
  <si>
    <t>"V2-2" 0,33*0,25*11</t>
  </si>
  <si>
    <t>"V3-2" 0,38*0,25*5,65</t>
  </si>
  <si>
    <t>"V1-3" 0,22*0,25*5,65</t>
  </si>
  <si>
    <t>"V2-3" 0,33*0,25*5,65</t>
  </si>
  <si>
    <t>"V3-3" 0,25*0,25*77</t>
  </si>
  <si>
    <t>"V1-4" 0,25*0,25*77</t>
  </si>
  <si>
    <t>"průvlak PR1-1" 0,38*0,25*3,67</t>
  </si>
  <si>
    <t>35</t>
  </si>
  <si>
    <t>417351115</t>
  </si>
  <si>
    <t>Zřízení bednění ztužujících věnců</t>
  </si>
  <si>
    <t>55492936</t>
  </si>
  <si>
    <t xml:space="preserve">"V1-1"  0,2*4*2</t>
  </si>
  <si>
    <t>"V2-1" 0,25*5,3*2</t>
  </si>
  <si>
    <t>"V3-1" 0,25*5,3*2</t>
  </si>
  <si>
    <t>"V1-2" 0,25*5,65*2</t>
  </si>
  <si>
    <t>"V2-2" 0,25*11*2</t>
  </si>
  <si>
    <t>"V3-2" 0,25*5,65*2</t>
  </si>
  <si>
    <t>"V1-3" 0,25*5,65*2</t>
  </si>
  <si>
    <t>"V2-3" 0,25*5,65*2</t>
  </si>
  <si>
    <t>"V3-3" 0,25*77*2</t>
  </si>
  <si>
    <t>"V1-4" 0,25*77*2</t>
  </si>
  <si>
    <t>"průvlak PR1-1" 0,25*3,67*2+0,38*3,67</t>
  </si>
  <si>
    <t>36</t>
  </si>
  <si>
    <t>417351116</t>
  </si>
  <si>
    <t>Odstranění bednění ztužujících věnců</t>
  </si>
  <si>
    <t>1732824331</t>
  </si>
  <si>
    <t>37</t>
  </si>
  <si>
    <t>417361821</t>
  </si>
  <si>
    <t>Výztuž ztužujících pásů a věnců betonářskou ocelí 10 505(R)</t>
  </si>
  <si>
    <t>-1880209694</t>
  </si>
  <si>
    <t xml:space="preserve">"V1-1"  19,38/1000</t>
  </si>
  <si>
    <t>"V2-1" 26,62/1000</t>
  </si>
  <si>
    <t>"V3-1" 27,15/1000</t>
  </si>
  <si>
    <t>"V1-2" 26,81/1000</t>
  </si>
  <si>
    <t>"V2-2" 54,55/1000</t>
  </si>
  <si>
    <t>"V3-2" 28,52/1000</t>
  </si>
  <si>
    <t>"V1-3" 26,82/1000</t>
  </si>
  <si>
    <t>"V2-3" 27,99/1000</t>
  </si>
  <si>
    <t>"V3-3" 368,31/1000</t>
  </si>
  <si>
    <t>"V1-4" 368,31/1000</t>
  </si>
  <si>
    <t>"průvlak PR1-1" 17,39/1000</t>
  </si>
  <si>
    <t>38</t>
  </si>
  <si>
    <t>435125012</t>
  </si>
  <si>
    <t>Montáž schodišťových ramen se svařovanými spoji hmotnosti do 5 t</t>
  </si>
  <si>
    <t>-663438689</t>
  </si>
  <si>
    <t>"RO1/2 4640/1450/150mm" 1</t>
  </si>
  <si>
    <t>39</t>
  </si>
  <si>
    <t>59372190</t>
  </si>
  <si>
    <t>rameno schodišťové ŽB 4640/1450/150mm</t>
  </si>
  <si>
    <t>-35121297</t>
  </si>
  <si>
    <t>Úpravy povrchů, podlahy a osazování výplní</t>
  </si>
  <si>
    <t>40</t>
  </si>
  <si>
    <t>611321141</t>
  </si>
  <si>
    <t>Vápenocementová omítka štuková dvouvrstvá vnitřních stropů rovných nanášená ručně</t>
  </si>
  <si>
    <t>-1529033834</t>
  </si>
  <si>
    <t>41</t>
  </si>
  <si>
    <t>612311131</t>
  </si>
  <si>
    <t>Potažení vnitřních stěn vápenným štukem tloušťky do 3 mm</t>
  </si>
  <si>
    <t>-626909059</t>
  </si>
  <si>
    <t>(4,7+3,6+5,2+2,9+3)*4,5</t>
  </si>
  <si>
    <t>(2,6+2,6+3,2+3,2)*3,5</t>
  </si>
  <si>
    <t>(6,18+6,18+2,73+2,73)*4,5</t>
  </si>
  <si>
    <t>(6,7+6,7+8,9+8,9)*4</t>
  </si>
  <si>
    <t>227,1</t>
  </si>
  <si>
    <t>42</t>
  </si>
  <si>
    <t>612321341</t>
  </si>
  <si>
    <t>Vápenocementová omítka štuková dvouvrstvá vnitřních stěn nanášená strojně</t>
  </si>
  <si>
    <t>1221186502</t>
  </si>
  <si>
    <t>(3,68+3,68+3,2+3,2+3,7)*3,5</t>
  </si>
  <si>
    <t>(2,25+2,25+3,2+3,2)*3,5</t>
  </si>
  <si>
    <t>(3,7+3,7+3,2+3,2)*3,5</t>
  </si>
  <si>
    <t>(2,97+2,97+3,2+3,2)*3,5</t>
  </si>
  <si>
    <t>(18,14+8,25+15,21+3,4+3+11,65)*4,5</t>
  </si>
  <si>
    <t>43</t>
  </si>
  <si>
    <t>622131101</t>
  </si>
  <si>
    <t>Cementový postřik vnějších stěn nanášený celoplošně ručně</t>
  </si>
  <si>
    <t>1156632556</t>
  </si>
  <si>
    <t>"S/1" 26,27+87,1+180+87,1+116,2</t>
  </si>
  <si>
    <t>"S/2"31,4</t>
  </si>
  <si>
    <t>"S/3"6,91+5,93+5,92+8,1</t>
  </si>
  <si>
    <t>44</t>
  </si>
  <si>
    <t>622142001</t>
  </si>
  <si>
    <t>Potažení vnějších stěn sklovláknitým pletivem vtlačeným do tenkovrstvé hmoty</t>
  </si>
  <si>
    <t>398619301</t>
  </si>
  <si>
    <t>45</t>
  </si>
  <si>
    <t>622211031</t>
  </si>
  <si>
    <t>Montáž kontaktního zateplení vnějších stěn z polystyrénových desek tl do 160 mm</t>
  </si>
  <si>
    <t>170392899</t>
  </si>
  <si>
    <t>46</t>
  </si>
  <si>
    <t>28375935</t>
  </si>
  <si>
    <t>deska EPS 70 fasádní λ=0,039 tl 150mm</t>
  </si>
  <si>
    <t>426803994</t>
  </si>
  <si>
    <t>"S/1" (26,27+87,1+180+87,1+116,2)*1,1</t>
  </si>
  <si>
    <t>47</t>
  </si>
  <si>
    <t>62225R</t>
  </si>
  <si>
    <t>Dodávka a montáž zakládacích, soklových,rohových a začišťovacích lišt pro kontaktního zateplení</t>
  </si>
  <si>
    <t>1785231646</t>
  </si>
  <si>
    <t>48</t>
  </si>
  <si>
    <t>622321311</t>
  </si>
  <si>
    <t>Vápenocementová omítka hrubá jednovrstvá zatřená vnějších stěn nanášená strojně</t>
  </si>
  <si>
    <t>-168055927</t>
  </si>
  <si>
    <t>vyrovnání vnějších stěn</t>
  </si>
  <si>
    <t>49</t>
  </si>
  <si>
    <t>622521031</t>
  </si>
  <si>
    <t>Vnější fasádní omítka silikonsilikátová probarvená tl. 35 mm zrno 2mm včetně probarvené penetrace na bázi akrylátové disperze</t>
  </si>
  <si>
    <t>-139436978</t>
  </si>
  <si>
    <t>50</t>
  </si>
  <si>
    <t>622541031</t>
  </si>
  <si>
    <t>Tenkovrstvá silikonsilikátová zrnitá omítka tl. 3,0 mm včetně penetrace vnějších stěn probarvená</t>
  </si>
  <si>
    <t>1759755632</t>
  </si>
  <si>
    <t>"S/2 podrobný popis viz.nezateplená fasáda" 31,4</t>
  </si>
  <si>
    <t>51</t>
  </si>
  <si>
    <t>623541031</t>
  </si>
  <si>
    <t>Tenkovrstvá silikonsilikátová zrnitá omítka tl. 3,0 mm včetně penetrace vnějších soklů</t>
  </si>
  <si>
    <t>1187365340</t>
  </si>
  <si>
    <t>"S/3 podrobný popis viz.nezateplená fasáda soklu" 6,91+5,93+5,92+8,1</t>
  </si>
  <si>
    <t>52</t>
  </si>
  <si>
    <t>631311116</t>
  </si>
  <si>
    <t>Mazanina tl do 80 mm z betonu prostého bez zvýšených nároků na prostředí tř. C 25/30</t>
  </si>
  <si>
    <t>1872742761</t>
  </si>
  <si>
    <t>"S1a s KARI 150/150/4 dilatovaná" 244,79*0,05</t>
  </si>
  <si>
    <t>"S1b s KARI 150/150/4 dilatovaná" 39,12*0,05</t>
  </si>
  <si>
    <t>53</t>
  </si>
  <si>
    <t>631311117</t>
  </si>
  <si>
    <t>Mazanina tl do 80 mm z betonu prostého bez zvýšených nároků na prostředí tř. C 30/37</t>
  </si>
  <si>
    <t>-58331215</t>
  </si>
  <si>
    <t>"S6" 2,24*0,05+2,24*0,15</t>
  </si>
  <si>
    <t>54</t>
  </si>
  <si>
    <t>631319011</t>
  </si>
  <si>
    <t>Příplatek k mazanině tl do 80 mm za přehlazení povrchu</t>
  </si>
  <si>
    <t>824404146</t>
  </si>
  <si>
    <t>55</t>
  </si>
  <si>
    <t>631341115</t>
  </si>
  <si>
    <t>Mazanina tl do 80 mm z betonu lehkého keramického</t>
  </si>
  <si>
    <t>958375501</t>
  </si>
  <si>
    <t>"S1a tl.frakce 4-8mm" 244,79*0,08</t>
  </si>
  <si>
    <t>"S1b tl.frakce 4-8mm" 39,12*0,08</t>
  </si>
  <si>
    <t>56</t>
  </si>
  <si>
    <t>631362021</t>
  </si>
  <si>
    <t>Výztuž mazanin svařovanými sítěmi Kari pr.5-100/100</t>
  </si>
  <si>
    <t>-1959841611</t>
  </si>
  <si>
    <t>"S6" 2,24*0,05*50/1000</t>
  </si>
  <si>
    <t>57</t>
  </si>
  <si>
    <t>631362022</t>
  </si>
  <si>
    <t>Výztuž mazanin svařovanými sítěmi Kari pr.6-150/150</t>
  </si>
  <si>
    <t>1448233343</t>
  </si>
  <si>
    <t>"S6" 2,24*0,05*70/1000</t>
  </si>
  <si>
    <t>58</t>
  </si>
  <si>
    <t>998014021</t>
  </si>
  <si>
    <t>Přesun hmot pro budovy vícepodlažní v do 18 m z betonových dílců s nezděným pláštěm</t>
  </si>
  <si>
    <t>1984917822</t>
  </si>
  <si>
    <t>Ostatní konstrukce a práce, bourání</t>
  </si>
  <si>
    <t>59</t>
  </si>
  <si>
    <t>953946111</t>
  </si>
  <si>
    <t xml:space="preserve">Montáž atypických ocelových kcí hmotnosti do 1 t </t>
  </si>
  <si>
    <t>-365495770</t>
  </si>
  <si>
    <t>"profil HEA 240" 263,7/1000</t>
  </si>
  <si>
    <t>60</t>
  </si>
  <si>
    <t>13010964</t>
  </si>
  <si>
    <t>ocel profilová HE-A 240 jakost s235</t>
  </si>
  <si>
    <t>2065214721</t>
  </si>
  <si>
    <t>61</t>
  </si>
  <si>
    <t>963012520</t>
  </si>
  <si>
    <t>Bourání stropů z ŽB desek š přes 300 mm tl přes 140 mm(ubourání střechy)</t>
  </si>
  <si>
    <t>-703590559</t>
  </si>
  <si>
    <t>"panely tl.150mm" 5,2*3,95*0,15</t>
  </si>
  <si>
    <t>62</t>
  </si>
  <si>
    <t>965042241</t>
  </si>
  <si>
    <t xml:space="preserve">Bourání  mazanin betonových  tl přes 100 mm pl pře 4 m2(ubourání střechy)</t>
  </si>
  <si>
    <t>-681106543</t>
  </si>
  <si>
    <t>"mazanina tl.50-200mm" (12,55*25,63)*0,2+(5,2*3,95)*0,2</t>
  </si>
  <si>
    <t>63</t>
  </si>
  <si>
    <t>965043341</t>
  </si>
  <si>
    <t xml:space="preserve">Bourání  potěru tl do 100 mm pl přes 4 m2(ubourání střechy)</t>
  </si>
  <si>
    <t>-1663778267</t>
  </si>
  <si>
    <t>"cement.potěr tl.25mm" 5,2*3,95*0,025</t>
  </si>
  <si>
    <t>64</t>
  </si>
  <si>
    <t>978011191</t>
  </si>
  <si>
    <t>Otlučení (osekání) vnitřní vápenné nebo vápenocementové omítky stropů v rozsahu do 100 %(ubourání střechy)</t>
  </si>
  <si>
    <t>-2017052081</t>
  </si>
  <si>
    <t>5,2*3,95</t>
  </si>
  <si>
    <t>65</t>
  </si>
  <si>
    <t>97801R1</t>
  </si>
  <si>
    <t>D+M Vertikální plošina</t>
  </si>
  <si>
    <t>kpl</t>
  </si>
  <si>
    <t>-1969619768</t>
  </si>
  <si>
    <t>Poznámka k položce:_x000d_
dodávka a montáž vertikální plošiny dle PD a TZ</t>
  </si>
  <si>
    <t>66</t>
  </si>
  <si>
    <t>97801R2</t>
  </si>
  <si>
    <t>D+M Mobilní příčka</t>
  </si>
  <si>
    <t>-752190234</t>
  </si>
  <si>
    <t>Poznámka k položce:_x000d_
dodávka a montáž včetně kotvení a kotevních prvků mobilní příčky včetně veškerého potřebného materiálu a příslušenství dle PD a TZ</t>
  </si>
  <si>
    <t>PSV</t>
  </si>
  <si>
    <t>Práce a dodávky PSV</t>
  </si>
  <si>
    <t>711</t>
  </si>
  <si>
    <t>Izolace proti vodě, vlhkosti a plynům</t>
  </si>
  <si>
    <t>67</t>
  </si>
  <si>
    <t>711421131</t>
  </si>
  <si>
    <t>Provedení izolace proti tlakové vodě vodorovné za horka nátěrem asfaltovým</t>
  </si>
  <si>
    <t>487103</t>
  </si>
  <si>
    <t>"S6" 2,24</t>
  </si>
  <si>
    <t>"S1b" 39,12</t>
  </si>
  <si>
    <t>68</t>
  </si>
  <si>
    <t>11163153</t>
  </si>
  <si>
    <t>emulze asfaltová penetrační</t>
  </si>
  <si>
    <t>litr</t>
  </si>
  <si>
    <t>-2117351986</t>
  </si>
  <si>
    <t>69</t>
  </si>
  <si>
    <t>711441559</t>
  </si>
  <si>
    <t>Provedení izolace proti tlakové vodě vodorovné přitavením pásu NAIP</t>
  </si>
  <si>
    <t>2109688145</t>
  </si>
  <si>
    <t>"S3" 27</t>
  </si>
  <si>
    <t>70</t>
  </si>
  <si>
    <t>62836109</t>
  </si>
  <si>
    <t>pás asfaltový natavitelný oxidovaný tl. 3,5mm s vložkou z hliníkové fólie / hliníkové fólie s textilií, se spalitelnou PE folií nebo jemnozrnným minerálním posypem</t>
  </si>
  <si>
    <t>307815124</t>
  </si>
  <si>
    <t>"S2" 325,4*1,05</t>
  </si>
  <si>
    <t>71</t>
  </si>
  <si>
    <t>62811120</t>
  </si>
  <si>
    <t>asfaltový pás separační bez krycí vrstvy (impregnovaná vložka), typu A</t>
  </si>
  <si>
    <t>-50988434</t>
  </si>
  <si>
    <t>"S6" 2,24*1,05</t>
  </si>
  <si>
    <t>" S3" 27*1,05</t>
  </si>
  <si>
    <t>72</t>
  </si>
  <si>
    <t>998711102</t>
  </si>
  <si>
    <t>Přesun hmot tonážní pro izolace proti vodě, vlhkosti a plynům v objektech výšky do 12 m</t>
  </si>
  <si>
    <t>1660899240</t>
  </si>
  <si>
    <t>712</t>
  </si>
  <si>
    <t>Povlakové krytiny</t>
  </si>
  <si>
    <t>73</t>
  </si>
  <si>
    <t>712321132</t>
  </si>
  <si>
    <t>Provedení povlakové krytiny střech do 10° za horka nátěrem asfaltovým</t>
  </si>
  <si>
    <t>708756616</t>
  </si>
  <si>
    <t>74</t>
  </si>
  <si>
    <t>-1078939334</t>
  </si>
  <si>
    <t>234933,333333333*0,0015 "Přepočtené koeficientem množství</t>
  </si>
  <si>
    <t>75</t>
  </si>
  <si>
    <t>712998111</t>
  </si>
  <si>
    <t>Pochozí plochy plochých střech z folie PVC tl. 2 mm</t>
  </si>
  <si>
    <t>387851453</t>
  </si>
  <si>
    <t>76</t>
  </si>
  <si>
    <t>998712102</t>
  </si>
  <si>
    <t>Přesun hmot tonážní tonážní pro krytiny povlakové v objektech v do 12 m</t>
  </si>
  <si>
    <t>1434083264</t>
  </si>
  <si>
    <t>713</t>
  </si>
  <si>
    <t>Izolace tepelné</t>
  </si>
  <si>
    <t>77</t>
  </si>
  <si>
    <t>713121111</t>
  </si>
  <si>
    <t>Montáž izolace tepelné podlah volně kladenými rohožemi, pásy, dílci, deskami 1 vrstva</t>
  </si>
  <si>
    <t>893224497</t>
  </si>
  <si>
    <t>"S1a ps 50mm2x"244,79*2</t>
  </si>
  <si>
    <t>"S1b ps 50mm" 39,12</t>
  </si>
  <si>
    <t>78</t>
  </si>
  <si>
    <t>BCL.0001302.URS</t>
  </si>
  <si>
    <t>deska z pěnového polystyrenu tl.50mm</t>
  </si>
  <si>
    <t>1388766148</t>
  </si>
  <si>
    <t>79</t>
  </si>
  <si>
    <t>BCL.0001303.URS</t>
  </si>
  <si>
    <t>deska z elastifikovaného polystyrenu tl.50mm</t>
  </si>
  <si>
    <t>-545981082</t>
  </si>
  <si>
    <t>"S1a ps 50mm"244,79*1,02</t>
  </si>
  <si>
    <t>"S1b ps 50mm" 39,12*1,02</t>
  </si>
  <si>
    <t>80</t>
  </si>
  <si>
    <t>713140821</t>
  </si>
  <si>
    <t>Odstranění tepelné izolace střech nadstřešní volně kladené z polystyrenu tl do 100 mm</t>
  </si>
  <si>
    <t>1509358086</t>
  </si>
  <si>
    <t>"EPS 1505,pěnový PS 100mm,50mm" (12,55*25,63)*3+(5,2*3,95)*3</t>
  </si>
  <si>
    <t>81</t>
  </si>
  <si>
    <t>713141151</t>
  </si>
  <si>
    <t>Montáž izolace tepelné střech plochých kladené volně 1 vrstva rohoží, pásů, dílců, desek</t>
  </si>
  <si>
    <t>-1684806130</t>
  </si>
  <si>
    <t>"S2" 325,4*2</t>
  </si>
  <si>
    <t>82</t>
  </si>
  <si>
    <t>63151466</t>
  </si>
  <si>
    <t>deska tepelně izolační minerální plochých střech nepochozích spodní vrstva λ=0,038-0,039 tl 2x30mm</t>
  </si>
  <si>
    <t>-1466424010</t>
  </si>
  <si>
    <t>"S2" 2*325,4</t>
  </si>
  <si>
    <t>83</t>
  </si>
  <si>
    <t>28375993</t>
  </si>
  <si>
    <t>deska EPS 150 pro trvalé zatížení v tlaku (max. 3000 kg/m2) tl 220mm</t>
  </si>
  <si>
    <t>1183651596</t>
  </si>
  <si>
    <t>84</t>
  </si>
  <si>
    <t>28375924</t>
  </si>
  <si>
    <t>deska EPS 200 pro trvalé zatížení v tlaku (max. 3600 kg/m2) tl 80mm</t>
  </si>
  <si>
    <t>757682123</t>
  </si>
  <si>
    <t>"S3" 27*1,05</t>
  </si>
  <si>
    <t>85</t>
  </si>
  <si>
    <t>28375920</t>
  </si>
  <si>
    <t>deska EPS 200 pro trvalé zatížení v tlaku (max. 3600 kg/m2) tl 40mm</t>
  </si>
  <si>
    <t>250431232</t>
  </si>
  <si>
    <t>86</t>
  </si>
  <si>
    <t>713141335</t>
  </si>
  <si>
    <t>Montáž izolace tepelné střech plochých lepené za studena bodově, spádová vrstva tl.20mm</t>
  </si>
  <si>
    <t>436790165</t>
  </si>
  <si>
    <t>"S2" 27</t>
  </si>
  <si>
    <t>87</t>
  </si>
  <si>
    <t>28376140</t>
  </si>
  <si>
    <t>klín izolační z pěnového polystyrenu EPS 70 spádový</t>
  </si>
  <si>
    <t>2144909217</t>
  </si>
  <si>
    <t>"S2" 27*0,02</t>
  </si>
  <si>
    <t>88</t>
  </si>
  <si>
    <t>998713102</t>
  </si>
  <si>
    <t>Přesun hmot tonážní pro izolace tepelné v objektech v do 12 m</t>
  </si>
  <si>
    <t>846053296</t>
  </si>
  <si>
    <t>714</t>
  </si>
  <si>
    <t>Akustická a protiotřesová opatření</t>
  </si>
  <si>
    <t>89</t>
  </si>
  <si>
    <t>714111R</t>
  </si>
  <si>
    <t>D+M akustické obložení</t>
  </si>
  <si>
    <t>-897704964</t>
  </si>
  <si>
    <t>Poznámka k položce:_x000d_
dodávka a montáž akustického dobložení včetně veškerých potřebných prvků viz PD a TZ</t>
  </si>
  <si>
    <t>715</t>
  </si>
  <si>
    <t>Izolace proti chemickým vlivům</t>
  </si>
  <si>
    <t>90</t>
  </si>
  <si>
    <t>715191009</t>
  </si>
  <si>
    <t>Provedení izolace proti chemickým vlivům vodorovné ochranné textilie 1 vrstva vč.dodání sklovláknité textilie</t>
  </si>
  <si>
    <t>730467557</t>
  </si>
  <si>
    <t>91</t>
  </si>
  <si>
    <t>998715102</t>
  </si>
  <si>
    <t>Přesun hmot tonážní pro izolace proti chemickým vlivům v objektech v do 12 m</t>
  </si>
  <si>
    <t>1275397355</t>
  </si>
  <si>
    <t>92</t>
  </si>
  <si>
    <t>775052613</t>
  </si>
  <si>
    <t>762</t>
  </si>
  <si>
    <t>Konstrukce tesařské</t>
  </si>
  <si>
    <t>93</t>
  </si>
  <si>
    <t>762420033</t>
  </si>
  <si>
    <t>Obložení stropu z desek CETRIS tl 10 mm broušených na pero a drážku šroubovaných včetně materiálu</t>
  </si>
  <si>
    <t>-760771664</t>
  </si>
  <si>
    <t>"2 SDK" 145</t>
  </si>
  <si>
    <t>"3 SDK" 15</t>
  </si>
  <si>
    <t>94</t>
  </si>
  <si>
    <t>998762102</t>
  </si>
  <si>
    <t>Přesun hmot tonážní pro kce tesařské v objektech v do 12 m</t>
  </si>
  <si>
    <t>1407915978</t>
  </si>
  <si>
    <t>763</t>
  </si>
  <si>
    <t>Konstrukce suché výstavby</t>
  </si>
  <si>
    <t>95</t>
  </si>
  <si>
    <t>763131532</t>
  </si>
  <si>
    <t>SDK podhled deska 1xDF 12,5mm bez TI jednovrstvá spodní kce profil CD+UD</t>
  </si>
  <si>
    <t>512983992</t>
  </si>
  <si>
    <t>"1SDK" 275</t>
  </si>
  <si>
    <t>96</t>
  </si>
  <si>
    <t>763131582</t>
  </si>
  <si>
    <t>SDK podhled desky 1xH2DF 12,5 Izol 30 mm(akust.izolace ze skelných vláken) jednovrstvá spodní kce profil CD+UD</t>
  </si>
  <si>
    <t>420288380</t>
  </si>
  <si>
    <t>97</t>
  </si>
  <si>
    <t>763411111</t>
  </si>
  <si>
    <t>Sanitární příčky do mokrého prostředí, desky s HPL - laminátem tl 19,6 mm v.2000mm</t>
  </si>
  <si>
    <t>1157654718</t>
  </si>
  <si>
    <t>"1SP dl.2700mm" 2,7*2</t>
  </si>
  <si>
    <t>"2SP dl.900mm" 0,9*2</t>
  </si>
  <si>
    <t>"3SP dl.7110mm" 7,11*2</t>
  </si>
  <si>
    <t>98</t>
  </si>
  <si>
    <t>763411121</t>
  </si>
  <si>
    <t>Dveře sanitárních příček, desky s HPL - laminátem tl 19,6 mm, š do 800 mm, v do 2000 mm</t>
  </si>
  <si>
    <t>2117971049</t>
  </si>
  <si>
    <t>"1SP 700mm" 1</t>
  </si>
  <si>
    <t>"2SP 700mm" 1</t>
  </si>
  <si>
    <t>"3SP 700mm" 1</t>
  </si>
  <si>
    <t>99</t>
  </si>
  <si>
    <t>998763302</t>
  </si>
  <si>
    <t>Přesun hmot tonážní pro sádrokartonové konstrukce v objektech v do 12 m</t>
  </si>
  <si>
    <t>-652698548</t>
  </si>
  <si>
    <t>764</t>
  </si>
  <si>
    <t>Konstrukce klempířské</t>
  </si>
  <si>
    <t>100</t>
  </si>
  <si>
    <t>764244307</t>
  </si>
  <si>
    <t>Oplechování atiky z poplast. plechutl.0,6mm kotvené rš 600 mm</t>
  </si>
  <si>
    <t>1943937551</t>
  </si>
  <si>
    <t>"3K" 6</t>
  </si>
  <si>
    <t>101</t>
  </si>
  <si>
    <t>764244308</t>
  </si>
  <si>
    <t>Oplechování atiky z poplast.plechu tl.0,6mm plechu kotvené rš 750 mm</t>
  </si>
  <si>
    <t>998192323</t>
  </si>
  <si>
    <t>"1K" 77</t>
  </si>
  <si>
    <t>102</t>
  </si>
  <si>
    <t>764244311</t>
  </si>
  <si>
    <t>Oplechování atiky z poplast. plechu tl. 0,6mm kotvené rš přes 800 mm</t>
  </si>
  <si>
    <t>-471641901</t>
  </si>
  <si>
    <t>"2K" 6</t>
  </si>
  <si>
    <t>103</t>
  </si>
  <si>
    <t>764246405</t>
  </si>
  <si>
    <t>Oplechování parapetů rovných mechanicky kotvené z TiZn předzvětralého plechu rš 380 mm vč.nátěrů</t>
  </si>
  <si>
    <t>-839084674</t>
  </si>
  <si>
    <t>"7K" 2,25*12+1,05*1+1,13*1+1,65*1+1,67*1</t>
  </si>
  <si>
    <t>104</t>
  </si>
  <si>
    <t>764543306</t>
  </si>
  <si>
    <t>Žlaby nástřešní oblého tvaru včetně háků, čel a hrdel z poplast.plechu tl.0,6mm rš 250 mm</t>
  </si>
  <si>
    <t>1203301688</t>
  </si>
  <si>
    <t>"4K" 4,6</t>
  </si>
  <si>
    <t>105</t>
  </si>
  <si>
    <t>764548304</t>
  </si>
  <si>
    <t>Hranatý svod včetně objímek, kolen, odskoků z poplast. plechu o straně 125 mm</t>
  </si>
  <si>
    <t>-964544083</t>
  </si>
  <si>
    <t>"6K" 10,8</t>
  </si>
  <si>
    <t>106</t>
  </si>
  <si>
    <t>764548322</t>
  </si>
  <si>
    <t>Svody kruhové včetně objímek, kolen, odskoků z poplast. plechu průměru 70 mm</t>
  </si>
  <si>
    <t>705436882</t>
  </si>
  <si>
    <t>"5K" 2,7</t>
  </si>
  <si>
    <t>107</t>
  </si>
  <si>
    <t>998764102</t>
  </si>
  <si>
    <t>Přesun hmot tonážní pro konstrukce klempířské v objektech v do 12 m</t>
  </si>
  <si>
    <t>1931604793</t>
  </si>
  <si>
    <t>765</t>
  </si>
  <si>
    <t>Krytina skládaná</t>
  </si>
  <si>
    <t>108</t>
  </si>
  <si>
    <t>765151801</t>
  </si>
  <si>
    <t>Demontáž krytiny bitumenové do suti(ubourání střechy)</t>
  </si>
  <si>
    <t>1371123645</t>
  </si>
  <si>
    <t>12,55*25,63+5,2*3,95</t>
  </si>
  <si>
    <t>109</t>
  </si>
  <si>
    <t>765191901</t>
  </si>
  <si>
    <t>Demontáž pojistné hydroizolační fólie kladené ve sklonu do 30°(ubourání střechy)</t>
  </si>
  <si>
    <t>1608417279</t>
  </si>
  <si>
    <t>"hydroizolace" (12,55*25,63)*2+(5,2*3,95)*2</t>
  </si>
  <si>
    <t>110</t>
  </si>
  <si>
    <t>998765102</t>
  </si>
  <si>
    <t>Přesun hmot tonážní pro krytiny skládané v objektech v do 12 m</t>
  </si>
  <si>
    <t>-311166678</t>
  </si>
  <si>
    <t>766</t>
  </si>
  <si>
    <t>Konstrukce truhlářské</t>
  </si>
  <si>
    <t>111</t>
  </si>
  <si>
    <t>766622132</t>
  </si>
  <si>
    <t>Montáž plastových oken plochy přes 1 m2 otevíravých výšky do 2,5 m s rámem do zdiva(podrobně viz.výpis oken)</t>
  </si>
  <si>
    <t>-2124037864</t>
  </si>
  <si>
    <t>"1o,2o,3o,4o,5o" 1+1+5+20+1</t>
  </si>
  <si>
    <t>112</t>
  </si>
  <si>
    <t>611305920</t>
  </si>
  <si>
    <t xml:space="preserve">okno trojkřídlové otvíravé a sklápěcí  167x180 cm plastové(izol.trojsklo,tl.vícekomorového plast.rámu.min.76mm,</t>
  </si>
  <si>
    <t>2043014260</t>
  </si>
  <si>
    <t>"1o" 1</t>
  </si>
  <si>
    <t>113</t>
  </si>
  <si>
    <t>611305920a</t>
  </si>
  <si>
    <t xml:space="preserve">okno jednokřídlové otvíravé a sklápěcí  140x165 cm plastové(izol.trojsklo,tl.vícekomorového plast.rámu.min.76mm,</t>
  </si>
  <si>
    <t>1750173933</t>
  </si>
  <si>
    <t>"2o" 1</t>
  </si>
  <si>
    <t>114</t>
  </si>
  <si>
    <t>611305919</t>
  </si>
  <si>
    <t xml:space="preserve">okno jednokřídlové otvíravé a sklápěcí  120x105 cm plastové(izol.trojsklo,tl.vícekomorového plast.rámu.min.76mm,</t>
  </si>
  <si>
    <t>-1574161550</t>
  </si>
  <si>
    <t>"3o" 5</t>
  </si>
  <si>
    <t>115</t>
  </si>
  <si>
    <t>611305R</t>
  </si>
  <si>
    <t xml:space="preserve">okno dvoukřídlové otvíravé a sklápěcí  205x105 cm plastové(izol.trojsklo,tl.vícekomorového plast.rámu.min.76mm,</t>
  </si>
  <si>
    <t>563128760</t>
  </si>
  <si>
    <t>Poznámka k položce:_x000d_
včetně předokení rolety a napojení na EI</t>
  </si>
  <si>
    <t>"4o" 20</t>
  </si>
  <si>
    <t>116</t>
  </si>
  <si>
    <t>611305921b</t>
  </si>
  <si>
    <t xml:space="preserve">okno dvoukřídlové otvíravé a sklápěcí  180x112,5 cm plastové(izol.trojsklo,tl.vícekomorového plast.rámu.min.76mm,</t>
  </si>
  <si>
    <t>-241024448</t>
  </si>
  <si>
    <t xml:space="preserve">"5o"  1</t>
  </si>
  <si>
    <t>117</t>
  </si>
  <si>
    <t>766622813</t>
  </si>
  <si>
    <t xml:space="preserve">Demontáž rámu jednoduchých oken dřevěných do 4m2  a vyvěšení vlastních oken</t>
  </si>
  <si>
    <t>698722309</t>
  </si>
  <si>
    <t>1,05*1,8*1+2,222*1,8*2+2,22*1,8</t>
  </si>
  <si>
    <t>118</t>
  </si>
  <si>
    <t>611601258</t>
  </si>
  <si>
    <t xml:space="preserve">Komplet dveře dřevěné vnitřní dýhované plné 1křídlové  80x197 cm vč.ocelové.zárubně do zdi </t>
  </si>
  <si>
    <t>819944497</t>
  </si>
  <si>
    <t xml:space="preserve">"3   80x197" 1+1</t>
  </si>
  <si>
    <t xml:space="preserve">"5  80x197"  1+1</t>
  </si>
  <si>
    <t>119</t>
  </si>
  <si>
    <t>611601259</t>
  </si>
  <si>
    <t xml:space="preserve">Komplet dveře dřevěné vnitřní dýhované plné 1křídlové  90x197 cm vč.ocelové.zárubně do zdi </t>
  </si>
  <si>
    <t>2106632778</t>
  </si>
  <si>
    <t xml:space="preserve">"4   90x197" 1</t>
  </si>
  <si>
    <t>120</t>
  </si>
  <si>
    <t>611601260</t>
  </si>
  <si>
    <t xml:space="preserve">Komplet dveře dřevěné vnitřní dýhované plné 2křídlové  150x197 cm vč.ocelové.zárubně do zdi s prahem</t>
  </si>
  <si>
    <t>-1695926346</t>
  </si>
  <si>
    <t xml:space="preserve">"1,2   150x197" 1+1</t>
  </si>
  <si>
    <t>121</t>
  </si>
  <si>
    <t>611601261</t>
  </si>
  <si>
    <t xml:space="preserve">Komplet dveře dřevěné vnitřní dýhované plné 2křídlové  175x197 cm vč.ocelové.zárubně do zdi s prahem</t>
  </si>
  <si>
    <t>-230058852</t>
  </si>
  <si>
    <t xml:space="preserve">"6   175x197" 1</t>
  </si>
  <si>
    <t>122</t>
  </si>
  <si>
    <t>611601262</t>
  </si>
  <si>
    <t xml:space="preserve">Komplet dveře dřevěné vnitřní dýhované plné 2křídlové  160x197 cm vč.ocelové.zárubně do zdi </t>
  </si>
  <si>
    <t>474953519</t>
  </si>
  <si>
    <t xml:space="preserve">"7   160x197" 1</t>
  </si>
  <si>
    <t>123</t>
  </si>
  <si>
    <t>766660002</t>
  </si>
  <si>
    <t>Montáž dveřních křídel otvíravých jednokřídlových š přes 0,8 m do ocelové zárubně</t>
  </si>
  <si>
    <t>-186238576</t>
  </si>
  <si>
    <t xml:space="preserve">"4  90x197" 1</t>
  </si>
  <si>
    <t>124</t>
  </si>
  <si>
    <t>766660012</t>
  </si>
  <si>
    <t>Montáž dveřních křídel otvíravých dvoukřídlových š přes 1,45 m do ocelové zárubně</t>
  </si>
  <si>
    <t>740989597</t>
  </si>
  <si>
    <t>"1 150x197" 1</t>
  </si>
  <si>
    <t>"2 150x197" 1</t>
  </si>
  <si>
    <t>"6 175x197" 1</t>
  </si>
  <si>
    <t>"7 160x197" 1</t>
  </si>
  <si>
    <t>125</t>
  </si>
  <si>
    <t>766660441</t>
  </si>
  <si>
    <t xml:space="preserve">Dodávka a montáž vchodových dveří  do zdiva a plastové zárubně s prahem</t>
  </si>
  <si>
    <t>-990557435</t>
  </si>
  <si>
    <t>"8 1500x1970 dvoukřídlé" 1</t>
  </si>
  <si>
    <t>126</t>
  </si>
  <si>
    <t>998766102</t>
  </si>
  <si>
    <t>Přesun hmot tonážní pro konstrukce truhlářské v objektech v do 12 m</t>
  </si>
  <si>
    <t>-524161921</t>
  </si>
  <si>
    <t>767</t>
  </si>
  <si>
    <t>Konstrukce zámečnické</t>
  </si>
  <si>
    <t>127</t>
  </si>
  <si>
    <t>767161114</t>
  </si>
  <si>
    <t>Dodávka a montáž zábradlí rovného z trubek vč.nátěrů (viz.zámečnické výrobky)</t>
  </si>
  <si>
    <t>496229600</t>
  </si>
  <si>
    <t>"1Z v.1,021m" 5,006</t>
  </si>
  <si>
    <t>"2Z v.1,0m" 1,66</t>
  </si>
  <si>
    <t>"3Z v.1,00m" 1,45</t>
  </si>
  <si>
    <t>"4Z v.1,39m" 3,57</t>
  </si>
  <si>
    <t>"5Z v.1,372m" 2,412</t>
  </si>
  <si>
    <t>"6Z v.1,37m" 4,439</t>
  </si>
  <si>
    <t>"7Z v.1,372m" 5,574</t>
  </si>
  <si>
    <t>"8Z v.1,14m" 1,2</t>
  </si>
  <si>
    <t>"9Z v.1,14m" 1,7</t>
  </si>
  <si>
    <t>"10Z v.1,14m" 2,285</t>
  </si>
  <si>
    <t>128</t>
  </si>
  <si>
    <t>998767102</t>
  </si>
  <si>
    <t>Přesun hmot tonážní pro zámečnické konstrukce v objektech v do 12 m</t>
  </si>
  <si>
    <t>1990327627</t>
  </si>
  <si>
    <t>771</t>
  </si>
  <si>
    <t>Podlahy z dlaždic</t>
  </si>
  <si>
    <t>129</t>
  </si>
  <si>
    <t>771121011</t>
  </si>
  <si>
    <t>Nátěr penetrační na podlahu</t>
  </si>
  <si>
    <t>-990246009</t>
  </si>
  <si>
    <t>130</t>
  </si>
  <si>
    <t>771474116</t>
  </si>
  <si>
    <t>Montáž soklů z dlaždic keramických rovných flexibilní lepidlo v do 250 mm+vyspárování</t>
  </si>
  <si>
    <t>-92576537</t>
  </si>
  <si>
    <t>(19,4+11,6)*0,1</t>
  </si>
  <si>
    <t>131</t>
  </si>
  <si>
    <t>LSS.TAA35069</t>
  </si>
  <si>
    <t>dlaždice slinutá TAURUS GRANIT, 298 x 298 x 9 mm(dle investora)</t>
  </si>
  <si>
    <t>236464393</t>
  </si>
  <si>
    <t>((19,4+11,6)*0,1)*1,1</t>
  </si>
  <si>
    <t>132</t>
  </si>
  <si>
    <t>771575116</t>
  </si>
  <si>
    <t>Montáž podlah keramických hladkých lepených disperzním lepidlem do 25 ks/m2(tmel na bázi cementu 5mm)</t>
  </si>
  <si>
    <t>-646800674</t>
  </si>
  <si>
    <t>133</t>
  </si>
  <si>
    <t>LSS.DAR81721</t>
  </si>
  <si>
    <t>dlaždice keramická tl.10mm dle výběru investora</t>
  </si>
  <si>
    <t>1006329442</t>
  </si>
  <si>
    <t>134</t>
  </si>
  <si>
    <t>771591221</t>
  </si>
  <si>
    <t>Izolace podlah fólií celoplošně lepená</t>
  </si>
  <si>
    <t>565415387</t>
  </si>
  <si>
    <t xml:space="preserve">"S1a pěnový polyethylen s buněčnou strukturou" 244,79                                                                                     </t>
  </si>
  <si>
    <t>"S1a folie z PE lehkého typu tl.0,2mm" 244,79</t>
  </si>
  <si>
    <t>135</t>
  </si>
  <si>
    <t>771591325</t>
  </si>
  <si>
    <t>Montáž chrliče ke žlabu pro odvodnění balkonu nebo terasy</t>
  </si>
  <si>
    <t>-656808948</t>
  </si>
  <si>
    <t>"6SP hranatý 150/150/600mm,7SP hran.150/150/600"1+2</t>
  </si>
  <si>
    <t>136</t>
  </si>
  <si>
    <t>59054471</t>
  </si>
  <si>
    <t>chrlič potrubí svodové barevěně lakovaný Al D 50mm dl 400mm</t>
  </si>
  <si>
    <t>-1077036019</t>
  </si>
  <si>
    <t>137</t>
  </si>
  <si>
    <t>998771102</t>
  </si>
  <si>
    <t>Přesun hmot tonážní pro podlahy z dlaždic v objektech v do 12 m</t>
  </si>
  <si>
    <t>1061536373</t>
  </si>
  <si>
    <t>775</t>
  </si>
  <si>
    <t>Podlahy skládané</t>
  </si>
  <si>
    <t>138</t>
  </si>
  <si>
    <t>775541150R</t>
  </si>
  <si>
    <t>Montáž a dodávka koutových a podlahových profilů</t>
  </si>
  <si>
    <t>-1190456283</t>
  </si>
  <si>
    <t xml:space="preserve">"S1a ,S1b " 1                                                                                                               </t>
  </si>
  <si>
    <t>139</t>
  </si>
  <si>
    <t>775541151</t>
  </si>
  <si>
    <t>Montáž podlah plovoucích z lamel laminátových</t>
  </si>
  <si>
    <t>-1917533476</t>
  </si>
  <si>
    <t xml:space="preserve">"S1a tl. 8mm" 244,79                                                                                                               </t>
  </si>
  <si>
    <t>140</t>
  </si>
  <si>
    <t>61152125</t>
  </si>
  <si>
    <t>podlaha laminátová zámkový spoj 192x1285x8mm</t>
  </si>
  <si>
    <t>-342323135</t>
  </si>
  <si>
    <t xml:space="preserve">"S1a tl. 8mm" 244,79 *1,02                                                                                                              </t>
  </si>
  <si>
    <t>141</t>
  </si>
  <si>
    <t>998775102</t>
  </si>
  <si>
    <t>Přesun hmot tonážní pro podlahy dřevěné v objektech v do 12 m</t>
  </si>
  <si>
    <t>-1387235921</t>
  </si>
  <si>
    <t>781</t>
  </si>
  <si>
    <t>Dokončovací práce - obklady</t>
  </si>
  <si>
    <t>142</t>
  </si>
  <si>
    <t>781413112</t>
  </si>
  <si>
    <t>Montáž obkladaček vnitřních pórovinových pravoúhlých do 25 ks/m2 lepených standardním lepidlem s vyspárováním</t>
  </si>
  <si>
    <t>1975353605</t>
  </si>
  <si>
    <t>61,11+38,15+48,3+22,5</t>
  </si>
  <si>
    <t>143</t>
  </si>
  <si>
    <t>597610000</t>
  </si>
  <si>
    <t>obkládačky keramické RAKO - koupelny ALLEGRO (bílé i barevné) 25 x 33 x 0,7 cm I. j.(dle investora)</t>
  </si>
  <si>
    <t>-1642646142</t>
  </si>
  <si>
    <t>(61,11+38,15+48,3+22,5)*1,1</t>
  </si>
  <si>
    <t>144</t>
  </si>
  <si>
    <t>784181101</t>
  </si>
  <si>
    <t>Základní akrylátová jednonásobná penetrace podkladu v místnostech výšky do 3,80m</t>
  </si>
  <si>
    <t>-137963112</t>
  </si>
  <si>
    <t>43,19+9,5+87,3+24,66+40,6+8,27+80,19+16,84+124,8+58,83+227,1+159,62</t>
  </si>
  <si>
    <t>145</t>
  </si>
  <si>
    <t>784211011</t>
  </si>
  <si>
    <t>Jednonásobné bílé malby ze směsí za mokra velmi dobře otěruvzdorných v místnostech výšky do 3,80 m</t>
  </si>
  <si>
    <t>-1732017201</t>
  </si>
  <si>
    <t>146</t>
  </si>
  <si>
    <t>998781102</t>
  </si>
  <si>
    <t>Přesun hmot tonážní pro obklady keramické v objektech v do 12 m</t>
  </si>
  <si>
    <t>-2003889655</t>
  </si>
  <si>
    <t>783</t>
  </si>
  <si>
    <t>Dokončovací práce - nátěry</t>
  </si>
  <si>
    <t>147</t>
  </si>
  <si>
    <t>783937163</t>
  </si>
  <si>
    <t>Krycí dvojnásobný epoxidový rozpouštědlový nátěr betonové podlahy</t>
  </si>
  <si>
    <t>356741053</t>
  </si>
  <si>
    <t>02 - VZT</t>
  </si>
  <si>
    <t>D1 - Zařízení 1</t>
  </si>
  <si>
    <t>D2 - Zařízení 2</t>
  </si>
  <si>
    <t>D3 - Zařízení 3</t>
  </si>
  <si>
    <t>D4 - Nátěry</t>
  </si>
  <si>
    <t>D5 - Hodinová zúčtovací sazba</t>
  </si>
  <si>
    <t>D1</t>
  </si>
  <si>
    <t>Zařízení 1</t>
  </si>
  <si>
    <t>Pol1</t>
  </si>
  <si>
    <t xml:space="preserve">Větrací jednotka s rekuperací tepla, 2.500 m3/h, externí tlak 300 Pa, provedení 30, konfigurace hrdel 1 - Me.109.EC3 –  Mi.109.EC3 - S7.C - Fe.K4 - Fi.K4 - B.LM24A - T.3 - Ke.LF24 – Ki.LM 24A - RE-TPO3.LM24A-SR – He1.400/300 – He2.710/450 – Hi1.400/300 – </t>
  </si>
  <si>
    <t>ks</t>
  </si>
  <si>
    <t>Pol2</t>
  </si>
  <si>
    <t>Tlumič hluku do kruhového potrubí průměru 400, 900 mm délka</t>
  </si>
  <si>
    <t>Pol3</t>
  </si>
  <si>
    <t>Vířivý anemostat včetně boxu, 600x600 mm, hrdlo průměr 200 mm</t>
  </si>
  <si>
    <t>Pol4</t>
  </si>
  <si>
    <t>Vyústka obdélníková průmyslová dvouřadá pro odvod vzduchu pro hranaté potrubí dvouřadá, 500x200, s regulací R1</t>
  </si>
  <si>
    <t>Pol5</t>
  </si>
  <si>
    <t>Protidešťová žaluzie kovová, pozink, š. 710, v. 500 mm</t>
  </si>
  <si>
    <t>Pol6</t>
  </si>
  <si>
    <t>Potrubí čtyřhranné skupiny I., pozinkovaný plech, poměr tvarovek 80%</t>
  </si>
  <si>
    <t>Pol7</t>
  </si>
  <si>
    <t>Potrubí Spiro 400 mm včetně tvarovek</t>
  </si>
  <si>
    <t>Pol8</t>
  </si>
  <si>
    <t>Potrubí Spiro 315 mm včetně tvarovek</t>
  </si>
  <si>
    <t>Pol9</t>
  </si>
  <si>
    <t>Potrubí Spiro 200 mm včetně tvarovek</t>
  </si>
  <si>
    <t>Pol10</t>
  </si>
  <si>
    <t>Čtyřhranné nástavce pro vyústky 500x200, délka 400</t>
  </si>
  <si>
    <t>Pol11</t>
  </si>
  <si>
    <t>Tepelné izolace potrubí minerální rohoží tl. 4 cm, s povrchovou AL fólií</t>
  </si>
  <si>
    <t>Pol12</t>
  </si>
  <si>
    <t>Tepelné izolace potrubí minerální rohoží tl. 6 cm, s povrchovou úpravou pozinkovaným nebo hliníkovým plechem</t>
  </si>
  <si>
    <t>Pol13</t>
  </si>
  <si>
    <t>Pomocný nosný materiál, závitové tyče, hmoždinky, montážní materiál</t>
  </si>
  <si>
    <t>kg</t>
  </si>
  <si>
    <t>Pol14</t>
  </si>
  <si>
    <t>Montáž vzduchotechnického zařízení 1</t>
  </si>
  <si>
    <t>D2</t>
  </si>
  <si>
    <t>Zařízení 2</t>
  </si>
  <si>
    <t>Pol15</t>
  </si>
  <si>
    <t>Větrací jednotka podstropní, s rekuperací tepla, 600 m3/h, externí tlak 200 Pa, EC motory ventilátorů 130+110 W, 230 V, účinnost protiproudého rekuperátoru 91%, provedení 30, konfigurace hrdel 0, Me.107.EC1 - Mi.107.EC1 – S.3B – Fe.K45 - Fi.K5 - B.LM24A -</t>
  </si>
  <si>
    <t>Pol16</t>
  </si>
  <si>
    <t>Tlumič hluku do kruhového potrubí průměru 250, 900 mm délka</t>
  </si>
  <si>
    <t>Pol17</t>
  </si>
  <si>
    <t>Protidešťová žaluzie kovová, pozink, š. 400, v. 400 mm</t>
  </si>
  <si>
    <t>Pol18</t>
  </si>
  <si>
    <t>Potrubí Spiro 250 mm včetně tvarovek</t>
  </si>
  <si>
    <t>Pol19</t>
  </si>
  <si>
    <t>Montáž vzduchotechnického zařízení 2</t>
  </si>
  <si>
    <t>D3</t>
  </si>
  <si>
    <t>Zařízení 3</t>
  </si>
  <si>
    <t>Pol20</t>
  </si>
  <si>
    <t>Diagonální ventilátor do potrubí, 400 m3/h, 230 V, s doběhem, do potrubí průměr 160 mm, s manžetami</t>
  </si>
  <si>
    <t>Pol21</t>
  </si>
  <si>
    <t>Tlumič hluku do kruhového potrubí průměru 160, 900 mm délka</t>
  </si>
  <si>
    <t>Pol22</t>
  </si>
  <si>
    <t>Talířový ventil odvodní, plastový, regulovatelný, průměr 125</t>
  </si>
  <si>
    <t>Pol23</t>
  </si>
  <si>
    <t>Klapka zpětná samotížná do potrubí průměr 160 mm</t>
  </si>
  <si>
    <t>Pol24</t>
  </si>
  <si>
    <t>Přetlaková klapka plastová venkovní pro potrubí průměr 160 mm</t>
  </si>
  <si>
    <t>Pol25</t>
  </si>
  <si>
    <t>Potrubí Spiro 160 mm včetně tvarovek</t>
  </si>
  <si>
    <t>Pol26</t>
  </si>
  <si>
    <t>Montáž vzduchotechnického zařízení 3</t>
  </si>
  <si>
    <t>D4</t>
  </si>
  <si>
    <t>Nátěry</t>
  </si>
  <si>
    <t>Pol27</t>
  </si>
  <si>
    <t>Nátěr syntetický základní + 2x vrchní</t>
  </si>
  <si>
    <t>D5</t>
  </si>
  <si>
    <t>Hodinová zúčtovací sazba</t>
  </si>
  <si>
    <t>Pol28</t>
  </si>
  <si>
    <t>Provozní zkouška a vyregulování soustavy</t>
  </si>
  <si>
    <t>hod</t>
  </si>
  <si>
    <t>Pol29</t>
  </si>
  <si>
    <t>Dokumentace skutečného provedení</t>
  </si>
  <si>
    <t>Pol30</t>
  </si>
  <si>
    <t>Likvidace odpadového materiálu</t>
  </si>
  <si>
    <t>Pol31</t>
  </si>
  <si>
    <t>Dokumentace pro kolaudaci (proškolení obsluhy, revize apod.)</t>
  </si>
  <si>
    <t>03 - UT</t>
  </si>
  <si>
    <t xml:space="preserve">D1 - D1.4.a   VYTÁPĚNÍ</t>
  </si>
  <si>
    <t xml:space="preserve">    D2 - Demontáže</t>
  </si>
  <si>
    <t xml:space="preserve">    D3 - Potrubí</t>
  </si>
  <si>
    <t xml:space="preserve">    D4 - Armatury</t>
  </si>
  <si>
    <t xml:space="preserve">    D5 - Podlahové vytápění</t>
  </si>
  <si>
    <t xml:space="preserve">    D6 - Doplňkové konstrukce</t>
  </si>
  <si>
    <t xml:space="preserve">    D7 - Tepené izolace</t>
  </si>
  <si>
    <t xml:space="preserve">    D8 - Nátěry</t>
  </si>
  <si>
    <t xml:space="preserve">    D9 - Stavební práce</t>
  </si>
  <si>
    <t xml:space="preserve">    D10 - Hodinová zúčtovací sazba</t>
  </si>
  <si>
    <t xml:space="preserve">D1.4.a   VYTÁPĚNÍ</t>
  </si>
  <si>
    <t>Demontáže</t>
  </si>
  <si>
    <t>Pol33</t>
  </si>
  <si>
    <t>Uzavření soustavy, vypuštění</t>
  </si>
  <si>
    <t>Pol34</t>
  </si>
  <si>
    <t>Kulový kohout DN25</t>
  </si>
  <si>
    <t>Pol35</t>
  </si>
  <si>
    <t>Potrubí měděné 32x1,5</t>
  </si>
  <si>
    <t>Pol36</t>
  </si>
  <si>
    <t>Šroubení DN25</t>
  </si>
  <si>
    <t>Pol37</t>
  </si>
  <si>
    <t>Kohout vypouštěcí DN15</t>
  </si>
  <si>
    <t>Pol38</t>
  </si>
  <si>
    <t>Vybourání krycí desky topenářské šachty 60x60 cm</t>
  </si>
  <si>
    <t>Pol39</t>
  </si>
  <si>
    <t>Přesun materiálu</t>
  </si>
  <si>
    <t>Potrubí</t>
  </si>
  <si>
    <t>Pol40</t>
  </si>
  <si>
    <t>Potrubí ocelové DN40, včetně tvarovek</t>
  </si>
  <si>
    <t>Pol41</t>
  </si>
  <si>
    <t>Potrubí měděné, průměr 28x1,5 mm (DN25), včetně tvarovek</t>
  </si>
  <si>
    <t>Pol42</t>
  </si>
  <si>
    <t>Potrubí měděné, průměr 22x1 mm (DN20), včetně tvarovek</t>
  </si>
  <si>
    <t>Pol43</t>
  </si>
  <si>
    <t>Potrubí měděné, průměr 18x1 mm (DN15), včetně tvarovek</t>
  </si>
  <si>
    <t>Pol44</t>
  </si>
  <si>
    <t>Příplatek za zhotovení přípojky tělesa – R+S podlahového vytápění a vzt jednotek</t>
  </si>
  <si>
    <t>Pol45</t>
  </si>
  <si>
    <t>Propláchnutí soustavy, napuštění</t>
  </si>
  <si>
    <t>Pol46</t>
  </si>
  <si>
    <t>Tlaková zkouška potrubí</t>
  </si>
  <si>
    <t>Armatury</t>
  </si>
  <si>
    <t>Pol47</t>
  </si>
  <si>
    <t>Šroubení DN15, 20</t>
  </si>
  <si>
    <t>Pol48</t>
  </si>
  <si>
    <t>Šroubení DN25, 32</t>
  </si>
  <si>
    <t>Pol49</t>
  </si>
  <si>
    <t>Šroubení DN40</t>
  </si>
  <si>
    <t>Pol50</t>
  </si>
  <si>
    <t>Zpětný ventil DN20 na přípojku pro vzduchotechniku</t>
  </si>
  <si>
    <t>Pol51</t>
  </si>
  <si>
    <t>Kulový kohout DN20</t>
  </si>
  <si>
    <t>Pol52</t>
  </si>
  <si>
    <t>Pol53</t>
  </si>
  <si>
    <t>Kulový kohout DN40</t>
  </si>
  <si>
    <t>Pol54</t>
  </si>
  <si>
    <t>Pol55</t>
  </si>
  <si>
    <t>Ventil odvzdušňovací DN10</t>
  </si>
  <si>
    <t>Pol56</t>
  </si>
  <si>
    <t>Odvzdušňovací nádobka ON50</t>
  </si>
  <si>
    <t>Pol57</t>
  </si>
  <si>
    <t>Ventil vyvažovací DN15 pro nastavení průtoku vody u vzduchotechnických jednotek</t>
  </si>
  <si>
    <t>Podlahové vytápění</t>
  </si>
  <si>
    <t>Pol58</t>
  </si>
  <si>
    <t>Rozdělovač a sběrač pro podlahové vytápění, směšovací s oběhovým čerpadlem, pro 8 vývodů, osazeny elektroventily, uzavírací a regulační ventily, odvzdušnění, vypouštění, teploměry, zobrazovače průtoku, včetně komaxitové skříňky, včetně ekvitermního regulá</t>
  </si>
  <si>
    <t>Pol59</t>
  </si>
  <si>
    <t>Rozdělovač a sběrač pro podlahové vytápění, směšovací s oběhovým čerpadlem, pro 7 vývodů, osazeny elektroventily, uzavírací a regulační ventily, odvzdušnění, vypouštění, teploměry, zobrazovače průtoku, včetně komaxitové skříňky, včetně ekvitermního regulá</t>
  </si>
  <si>
    <t>Pol60</t>
  </si>
  <si>
    <t>Prostorový termostat programovatelný</t>
  </si>
  <si>
    <t>Pol61</t>
  </si>
  <si>
    <t>Systémová deska pro podlahové vytápění trubkou 16x2mm, dilatační pásky kolem stěn, v otvoru dveří, dilatace velkých ploch, plastifikátor do betonu, 5% prořez</t>
  </si>
  <si>
    <t>Pol62</t>
  </si>
  <si>
    <t>Trubka pro podlahové vytápění 16x2 mm</t>
  </si>
  <si>
    <t>D6</t>
  </si>
  <si>
    <t>Doplňkové konstrukce</t>
  </si>
  <si>
    <t>Pol63</t>
  </si>
  <si>
    <t>Objímky potrubí DN15, 20</t>
  </si>
  <si>
    <t>Pol64</t>
  </si>
  <si>
    <t>Objímky potrubí DN25, 32,</t>
  </si>
  <si>
    <t>Pol65</t>
  </si>
  <si>
    <t>Pomocný nosný materiál</t>
  </si>
  <si>
    <t>D7</t>
  </si>
  <si>
    <t>Tepené izolace</t>
  </si>
  <si>
    <t>Pol66</t>
  </si>
  <si>
    <t>Tepelná izolace minerální ALS s hliníkovou fólií pro DN40</t>
  </si>
  <si>
    <t>Pol67</t>
  </si>
  <si>
    <t>Tepelná izolace z lehčeného polyetylenu pro potrubí DN25</t>
  </si>
  <si>
    <t>Pol68</t>
  </si>
  <si>
    <t>Tepelná izolace z lehčeného polyetylenu pro potrubí DN20</t>
  </si>
  <si>
    <t>Pol69</t>
  </si>
  <si>
    <t>Tepelná izolace z lehčeného polyetylenu pro potrubí DN15</t>
  </si>
  <si>
    <t>D8</t>
  </si>
  <si>
    <t>Pol70</t>
  </si>
  <si>
    <t>Nátěr syntetický potrubí do DN 40 základní + 2x vrchní</t>
  </si>
  <si>
    <t>D9</t>
  </si>
  <si>
    <t>Stavební práce</t>
  </si>
  <si>
    <t>Pol71</t>
  </si>
  <si>
    <t>Zabetonování topenářské šachty 60x60 cm (zakrytí) s osazením původního revizního víka s rámem</t>
  </si>
  <si>
    <t>D10</t>
  </si>
  <si>
    <t>Pol72</t>
  </si>
  <si>
    <t>Topná zkouška a vyregulování soustavy</t>
  </si>
  <si>
    <t>Pol73</t>
  </si>
  <si>
    <t>Pol74</t>
  </si>
  <si>
    <t>Pol75</t>
  </si>
  <si>
    <t>Dokumentace pro kolaudaci (zkoušky, revize apod.)</t>
  </si>
  <si>
    <t>04 - ZTI</t>
  </si>
  <si>
    <t>D1 - KANALIZACE</t>
  </si>
  <si>
    <t xml:space="preserve">    D2 - Vnější kanalizace</t>
  </si>
  <si>
    <t xml:space="preserve">      D3 - Potrubí svodné plastové PVC-KG (vnější vedení)</t>
  </si>
  <si>
    <t xml:space="preserve">    D4 - Vnitřní kanalizace</t>
  </si>
  <si>
    <t xml:space="preserve">      D5 - Potrubí svodné/odpadní plastové PVC-KG</t>
  </si>
  <si>
    <t xml:space="preserve">      D6 - Potrubí z litinových trub hrdlových odpadní (dešťové)</t>
  </si>
  <si>
    <t xml:space="preserve">      D7 - Potrubí odpadní plastové odhlučněné (SiTech+)</t>
  </si>
  <si>
    <t xml:space="preserve">      D8 - Potrubí připojovací plastové PP-HT</t>
  </si>
  <si>
    <t xml:space="preserve">      D9 - Vyvedení odpadních výpustek</t>
  </si>
  <si>
    <t xml:space="preserve">      D10 - Ochrana potrubí plstěnými pásy</t>
  </si>
  <si>
    <t xml:space="preserve">      D11 - Protipožární ochranné manžety odolnost EI do 120</t>
  </si>
  <si>
    <t>D12 - VODOVOD</t>
  </si>
  <si>
    <t xml:space="preserve">    D13 - Potrubí z trubek pozinkovaných závitových</t>
  </si>
  <si>
    <t xml:space="preserve">      D14 - Potrubí z trubek plastových PP3  PN 16</t>
  </si>
  <si>
    <t xml:space="preserve">      D15 - Tepelná izolace potrubními pouzdry z minerální vlny kašírovaná hliník. folií</t>
  </si>
  <si>
    <t xml:space="preserve">      D16 - Uzávěr průchozí -kulový kohout Ms s pákou, bez/s odvodněním</t>
  </si>
  <si>
    <t xml:space="preserve">      D17 - Šroubení topenářské přímé</t>
  </si>
  <si>
    <t>D18 - ZAŘIZOVACÍ PŘEDMĚTY (obecně)</t>
  </si>
  <si>
    <t>KANALIZACE</t>
  </si>
  <si>
    <t>Vnější kanalizace</t>
  </si>
  <si>
    <t>Pol76</t>
  </si>
  <si>
    <t>Příplatek za ztížení vykopávky v blízkosti podzemního vedení</t>
  </si>
  <si>
    <t>Pol77</t>
  </si>
  <si>
    <t>Bourání konstrukcí v hloubených vykopávkách z betonu prokládaného</t>
  </si>
  <si>
    <t>Pol78</t>
  </si>
  <si>
    <t>Hloubení rýh š do 2000 mm v hornině tř. 3 do 100 m3 (12x1,5x0,7)</t>
  </si>
  <si>
    <t>Pol79</t>
  </si>
  <si>
    <t>Příplatek za lepivost v hornině tř. 3</t>
  </si>
  <si>
    <t>Pol80</t>
  </si>
  <si>
    <t>Hloubení šachet v hornině tř. 3 objemu do 100 m3 (2x2x1,5)</t>
  </si>
  <si>
    <t>Pol81</t>
  </si>
  <si>
    <t>Pol82</t>
  </si>
  <si>
    <t>Zřízení pažení a rozepření rýh příložné do 2 m (12x0,5x1,5x2)</t>
  </si>
  <si>
    <t>Pol83</t>
  </si>
  <si>
    <t>Dtto odstranění do 2 m</t>
  </si>
  <si>
    <t>Pol84</t>
  </si>
  <si>
    <t>Svislé přemístění výkopku z horniny tř. 1 až 4 hl výkopu do 2,5 m (12,6+6)</t>
  </si>
  <si>
    <t>Pol85</t>
  </si>
  <si>
    <t>Vodorovné přemístění do 500 m výkopku z horniny tř. 1 až 4 (12x0,1x0,7 + 12x0,25x0,7 + 1x1x0,15 + 0,3x0,3x3,14x1,5)</t>
  </si>
  <si>
    <t>Pol86</t>
  </si>
  <si>
    <t>Nakládání výkopku z hornin tř. 1 až 4 do 100 m3</t>
  </si>
  <si>
    <t>Pol87</t>
  </si>
  <si>
    <t>Uložení sypaniny na skládky</t>
  </si>
  <si>
    <t>Pol88</t>
  </si>
  <si>
    <t>Zásyp jam, šachet rýh nebo kolem objektů sypaninou se zhutněním (18,6-3,5)</t>
  </si>
  <si>
    <t>Pol89</t>
  </si>
  <si>
    <t>Obsyp potrubí bez prohození sypaniny z hornin tř. 1 až 4 nebo jiným materiálem uloženým do 3 m od kraje výkopu (12x0,25x0,7)</t>
  </si>
  <si>
    <t>Pol90</t>
  </si>
  <si>
    <t>Štěrkopísek frakce 0-8 (2,1x2)</t>
  </si>
  <si>
    <t>Pol91</t>
  </si>
  <si>
    <t>Lože pod potrubí a drobné objekty v otevřeném výkopu ze štěrkodrtě (12x0,1x0,7 + 1x1x0,15)</t>
  </si>
  <si>
    <t>Potrubí svodné plastové PVC-KG (vnější vedení)</t>
  </si>
  <si>
    <t>Pol92</t>
  </si>
  <si>
    <t>DN 160 SN8</t>
  </si>
  <si>
    <t>Pol93</t>
  </si>
  <si>
    <t>Šachty revizní (inspekční) z plast. dílců DN 600/160 s teleskopem s litinovým poklopem C</t>
  </si>
  <si>
    <t>Vnitřní kanalizace</t>
  </si>
  <si>
    <t>Potrubí svodné/odpadní plastové PVC-KG</t>
  </si>
  <si>
    <t>Pol94</t>
  </si>
  <si>
    <t>DN 125 (do úr. podlahy/terénu)</t>
  </si>
  <si>
    <t>Potrubí z litinových trub hrdlových odpadní (dešťové)</t>
  </si>
  <si>
    <t>Pol95</t>
  </si>
  <si>
    <t>DN 125</t>
  </si>
  <si>
    <t>Potrubí odpadní plastové odhlučněné (SiTech+)</t>
  </si>
  <si>
    <t>Pol96</t>
  </si>
  <si>
    <t>DN 75</t>
  </si>
  <si>
    <t>Pol97</t>
  </si>
  <si>
    <t>DN 110</t>
  </si>
  <si>
    <t>Pol98</t>
  </si>
  <si>
    <t>Potrubí připojovací plastové PP-HT</t>
  </si>
  <si>
    <t>Pol99</t>
  </si>
  <si>
    <t>DN 32 (odtok kondenzátu VZT)</t>
  </si>
  <si>
    <t>Pol100</t>
  </si>
  <si>
    <t>DN 40</t>
  </si>
  <si>
    <t>Pol101</t>
  </si>
  <si>
    <t>DN 50</t>
  </si>
  <si>
    <t>Pol102</t>
  </si>
  <si>
    <t>Vyvedení odpadních výpustek</t>
  </si>
  <si>
    <t>Pol103</t>
  </si>
  <si>
    <t>Pol104</t>
  </si>
  <si>
    <t>Pol105</t>
  </si>
  <si>
    <t>Ochrana potrubí plstěnými pásy</t>
  </si>
  <si>
    <t>Pol106</t>
  </si>
  <si>
    <t>odpadního a připojovacího (v drážkách staveb. konstrukcí)</t>
  </si>
  <si>
    <t>Pol107</t>
  </si>
  <si>
    <t xml:space="preserve">Zápach. uzávěrka pro odvod kondenzátu s kuličkou  (HL 136)</t>
  </si>
  <si>
    <t>Pol108</t>
  </si>
  <si>
    <t>Dvířka revizní plastová (inform. rozměr 150/200)</t>
  </si>
  <si>
    <t>Pol109</t>
  </si>
  <si>
    <t>Ventily přivzdušňovací HL904/40</t>
  </si>
  <si>
    <t>Pol110</t>
  </si>
  <si>
    <t>Ventily přivzdušňovací HL905/75</t>
  </si>
  <si>
    <t>Pol111</t>
  </si>
  <si>
    <t>Hlavice ventilační DN 110</t>
  </si>
  <si>
    <t>Pol112</t>
  </si>
  <si>
    <t>Lapače střešních splavenin DN 125 (HL600)</t>
  </si>
  <si>
    <t>D11</t>
  </si>
  <si>
    <t>Protipožární ochranné manžety odolnost EI do 120</t>
  </si>
  <si>
    <t>Pol113</t>
  </si>
  <si>
    <t>d 110</t>
  </si>
  <si>
    <t>Pol114</t>
  </si>
  <si>
    <t>Zkoušky těsnosti kanal. vodou do DN 200</t>
  </si>
  <si>
    <t>Pol115</t>
  </si>
  <si>
    <t>Zemní práce pro vnitřní svodnou kanalizaci, vč. lože, obsypu a zásypu se zhutněním (4x1,2x0,7)</t>
  </si>
  <si>
    <t>Pol116</t>
  </si>
  <si>
    <t>Drobné zednické výpomoci (zřízení prostupů, drážek pro potrubí)</t>
  </si>
  <si>
    <t>%</t>
  </si>
  <si>
    <t>Pol117</t>
  </si>
  <si>
    <t>Přesun hmot pro kanal. v objektech do 12 m</t>
  </si>
  <si>
    <t>D12</t>
  </si>
  <si>
    <t>VODOVOD</t>
  </si>
  <si>
    <t>D13</t>
  </si>
  <si>
    <t>Potrubí z trubek pozinkovaných závitových</t>
  </si>
  <si>
    <t>Pol118</t>
  </si>
  <si>
    <t>DN 25</t>
  </si>
  <si>
    <t>D14</t>
  </si>
  <si>
    <t xml:space="preserve">Potrubí z trubek plastových PP3  PN 16</t>
  </si>
  <si>
    <t>Pol119</t>
  </si>
  <si>
    <t>d 20 (DN 15)</t>
  </si>
  <si>
    <t>Pol120</t>
  </si>
  <si>
    <t>d 25 (DN 20)</t>
  </si>
  <si>
    <t>Pol121</t>
  </si>
  <si>
    <t>d 32 (DN 25)</t>
  </si>
  <si>
    <t>Pol122</t>
  </si>
  <si>
    <t>Ochrana plstěnými pásy/trubicemi z pěnového PE tl. do 10 mm, potrubí do DN 40 (v konstrukcích)</t>
  </si>
  <si>
    <t>D15</t>
  </si>
  <si>
    <t>Tepelná izolace potrubními pouzdry z minerální vlny kašírovaná hliník. folií</t>
  </si>
  <si>
    <t>Pol123</t>
  </si>
  <si>
    <t>tl. 20 mm na potrubí DN 15 až DN 25 TV+CTV, do DN 50 SV</t>
  </si>
  <si>
    <t>Pol124</t>
  </si>
  <si>
    <t>Vyvedení a upevnění výpustek DN do 25</t>
  </si>
  <si>
    <t>D16</t>
  </si>
  <si>
    <t>Uzávěr průchozí -kulový kohout Ms s pákou, bez/s odvodněním</t>
  </si>
  <si>
    <t>Pol125</t>
  </si>
  <si>
    <t>DN 20</t>
  </si>
  <si>
    <t>Pol126</t>
  </si>
  <si>
    <t>Pol127</t>
  </si>
  <si>
    <t>Uzávěr kulový regulační (TOP-BALL) DN 20</t>
  </si>
  <si>
    <t>D17</t>
  </si>
  <si>
    <t>Šroubení topenářské přímé</t>
  </si>
  <si>
    <t>Pol128</t>
  </si>
  <si>
    <t>Pol129</t>
  </si>
  <si>
    <t>Pol130</t>
  </si>
  <si>
    <t>Hydrantový systém vnitřní ČSN 73 0873, DN 25/30 m, instalace do zdi</t>
  </si>
  <si>
    <t>Pol131</t>
  </si>
  <si>
    <t>Zkoušky těsnosti potrubí</t>
  </si>
  <si>
    <t>Pol132</t>
  </si>
  <si>
    <t>Proplach a desinf. potrubí</t>
  </si>
  <si>
    <t>Pol133</t>
  </si>
  <si>
    <t>Uzavření, otevření potrubí vč. vypuštění, napoštění</t>
  </si>
  <si>
    <t>Pol134</t>
  </si>
  <si>
    <t>Vysazení odbočky DN 20 a DN 25 na PP potrubí, vč. opravy izolace</t>
  </si>
  <si>
    <t>Pol135</t>
  </si>
  <si>
    <t>Drobné zednické výpomoci</t>
  </si>
  <si>
    <t>Pol136</t>
  </si>
  <si>
    <t>Přesun hmot pro vodovod v obj. do 12 m</t>
  </si>
  <si>
    <t>D18</t>
  </si>
  <si>
    <t>ZAŘIZOVACÍ PŘEDMĚTY (obecně)</t>
  </si>
  <si>
    <t>Pol137</t>
  </si>
  <si>
    <t>Klozety keramické závěsné, předstěnový systém (poz. výkr. "K")</t>
  </si>
  <si>
    <t>sou</t>
  </si>
  <si>
    <t>Pol138</t>
  </si>
  <si>
    <t>Klozety keramické závěsné pro imobilní vč. madel, předstěnový systém (poz. výkr. "Ki")</t>
  </si>
  <si>
    <t>Pol139</t>
  </si>
  <si>
    <t>Výlevka keramiká, nádrž splach. vysokopoložená, baterie nástěnná páková, 2x prodloužení 1/2" (poz. výkr. "V")</t>
  </si>
  <si>
    <t>Pol140</t>
  </si>
  <si>
    <t>Bidet keramický + bidet. souprava, 2x RV 1/2" (poz. výkr. "B")</t>
  </si>
  <si>
    <t>Pol141</t>
  </si>
  <si>
    <t>(příslušenství dřezu) Baterie dřezová stojánková, 2x RV 1/2" (poz. výkr. "D")</t>
  </si>
  <si>
    <t>Pol142</t>
  </si>
  <si>
    <t xml:space="preserve">Umyvadlo keramické střední velikost + kryt sifonu keramický, sifon plastový, ventil odpadní chrom, baterie umyv./dřezová nástěnná páková  (poz. výkr. "U")</t>
  </si>
  <si>
    <t>Pol143</t>
  </si>
  <si>
    <t>Umyvadlo keramické malá velikost, sifon chrom, ventil odpadní chrom (dětské osazení jako pro MŠ), baterie umyv./dřezová nástěnná páková (poz. výkr. "Ud")</t>
  </si>
  <si>
    <t>Pol144</t>
  </si>
  <si>
    <t xml:space="preserve">Umyvadlo keramické pro imobilní, sifon chrom, výtok odpadní chrom, baterie umyvadlová stojánková páková, 2x RV 1/2"  (poz. výkr. "Ui")</t>
  </si>
  <si>
    <t>Pol145</t>
  </si>
  <si>
    <t>Pisoáry keramické s vnitřním přítokem a odpadem, s automat. splachováním (poz. výkr. "P")</t>
  </si>
  <si>
    <t>Pol146</t>
  </si>
  <si>
    <t>Osoušeč rukou 2,4 kW/230 V, krytí IPX1 (SLO 02E)</t>
  </si>
  <si>
    <t>Pol147</t>
  </si>
  <si>
    <t>Přesun hmot pro zařiz. předměty v obj. do 36 m</t>
  </si>
  <si>
    <t>05 - EI</t>
  </si>
  <si>
    <t>D1 - VODIČE</t>
  </si>
  <si>
    <t xml:space="preserve">D2 - Nosný  materiál</t>
  </si>
  <si>
    <t xml:space="preserve">D3 - Rozvaděč   RD2</t>
  </si>
  <si>
    <t xml:space="preserve">D4 - doplnění   rozvaděče  RD1</t>
  </si>
  <si>
    <t xml:space="preserve">D5 - Spínače, ovladače - zásuvky  referenřní  typ TANGO ABB - všechny  zásuvky opatřeny  dětskou  pojistk</t>
  </si>
  <si>
    <t xml:space="preserve">D6 - Elektromontážní  práce   M 21-C</t>
  </si>
  <si>
    <t>D7 - Světla</t>
  </si>
  <si>
    <t>D8 - HROMOSVOD, UZEMNĚNÍ</t>
  </si>
  <si>
    <t xml:space="preserve">D9 - STAVEBNÍ   PRÁCE</t>
  </si>
  <si>
    <t xml:space="preserve">    D10 - vysekání kapes  ve  zdivu cidel</t>
  </si>
  <si>
    <t xml:space="preserve">    D11 - Vysekání rýh do cihel zdi</t>
  </si>
  <si>
    <t>D12 - Strukturovaná kabeláž</t>
  </si>
  <si>
    <t xml:space="preserve">D13 - Zemní  práce</t>
  </si>
  <si>
    <t>D14 - Demontáže</t>
  </si>
  <si>
    <t xml:space="preserve">D15 - PRÁCE  HZS</t>
  </si>
  <si>
    <t>VODIČE</t>
  </si>
  <si>
    <t>D+M</t>
  </si>
  <si>
    <t>Kabel CYKY-J 2x1,5 mm2</t>
  </si>
  <si>
    <t>D+M.1</t>
  </si>
  <si>
    <t>Kabel CYKY-J 3x1,5 mm2</t>
  </si>
  <si>
    <t>D+M.2</t>
  </si>
  <si>
    <t>Kabel CYKY-J 5x1,5 mm2</t>
  </si>
  <si>
    <t>D+M.3</t>
  </si>
  <si>
    <t>Kabel CYKY-J 3x2,5 mm2</t>
  </si>
  <si>
    <t>D+M.4</t>
  </si>
  <si>
    <t>Kabel CYKY-J 5x2,5 mm2</t>
  </si>
  <si>
    <t>D+M.5</t>
  </si>
  <si>
    <t>Kabel CYKY-J 5x4 mm2</t>
  </si>
  <si>
    <t>D+M.6</t>
  </si>
  <si>
    <t xml:space="preserve">Vodič  CYA 6 mm2 zž</t>
  </si>
  <si>
    <t>D+M.7</t>
  </si>
  <si>
    <t xml:space="preserve">Vodič  CYA 10 mm2 zž</t>
  </si>
  <si>
    <t>D+M.8</t>
  </si>
  <si>
    <t>JYTY 4x1 mm2</t>
  </si>
  <si>
    <t xml:space="preserve">Nosný  materiál</t>
  </si>
  <si>
    <t>D+M.9</t>
  </si>
  <si>
    <t xml:space="preserve">TRUBKA OHEBNÁ - 16  bezhalogen</t>
  </si>
  <si>
    <t>D+M.10</t>
  </si>
  <si>
    <t xml:space="preserve">TRUBKA OHEBNÁ - 20  bezhalogen</t>
  </si>
  <si>
    <t>D+M.11</t>
  </si>
  <si>
    <t xml:space="preserve">TRUBKA OHEBNÁ - 25  bezhalogen</t>
  </si>
  <si>
    <t>D+M.12</t>
  </si>
  <si>
    <t>Krabice přístrojová pod omítku</t>
  </si>
  <si>
    <t>D+M.13</t>
  </si>
  <si>
    <t>Krabice odbočná do zdiva d=68mm s víčkem pod omítku</t>
  </si>
  <si>
    <t>D+M.14</t>
  </si>
  <si>
    <t xml:space="preserve">Krabice odbočná do zdiva d=97  s víčkem pod omítku</t>
  </si>
  <si>
    <t>D+M.15</t>
  </si>
  <si>
    <t xml:space="preserve">El instalační krabice  se  svork.  do 50 mm2 -  IP 44</t>
  </si>
  <si>
    <t>D+M.16</t>
  </si>
  <si>
    <t>Svorka na potrubí se spojovacím páskem 2 šroub + třmen</t>
  </si>
  <si>
    <t>D+M.17</t>
  </si>
  <si>
    <t>Svorka pro připojení kovových konstrukcí</t>
  </si>
  <si>
    <t xml:space="preserve">Rozvaděč   RD2</t>
  </si>
  <si>
    <t xml:space="preserve">rozvaděč pod  omítku  do  niky , šedá, požár.klasifikace EI30DP1-S, ŠxV=426x1054,IP40/20 BP-U-DWB-400/10-EIS   kompletní  výbava  dle  výkresu D.1.4.d- 05 , přívody  spoden  ,  vývody  horem</t>
  </si>
  <si>
    <t xml:space="preserve">montáž  rozvaděče do 100 kg</t>
  </si>
  <si>
    <t>M.1</t>
  </si>
  <si>
    <t xml:space="preserve">ukončení  kabelů  do 4 mm2</t>
  </si>
  <si>
    <t>M.2</t>
  </si>
  <si>
    <t>revize</t>
  </si>
  <si>
    <t xml:space="preserve">doplnění   rozvaděče  RD1</t>
  </si>
  <si>
    <t>D+M.18</t>
  </si>
  <si>
    <t xml:space="preserve">jistič   25A/3/C  Ik10kA</t>
  </si>
  <si>
    <t>D+M.19</t>
  </si>
  <si>
    <t xml:space="preserve">jistič  16A/3/C Ik10kA</t>
  </si>
  <si>
    <t>D+M.20</t>
  </si>
  <si>
    <t xml:space="preserve">úprava zapojení   rozvaděče</t>
  </si>
  <si>
    <t>kpt</t>
  </si>
  <si>
    <t>D+M.21</t>
  </si>
  <si>
    <t xml:space="preserve">podružný  materiál - vodiče ,  svorky  lišty</t>
  </si>
  <si>
    <t>M.3</t>
  </si>
  <si>
    <t xml:space="preserve">úprava  krycího  plechu</t>
  </si>
  <si>
    <t xml:space="preserve">Spínače, ovladače - zásuvky  referenřní  typ TANGO ABB - všechny  zásuvky opatřeny  dětskou  pojistk</t>
  </si>
  <si>
    <t>D+M.22</t>
  </si>
  <si>
    <t>Spínač jednopólový – 230V/10A, pod omítku, bílý, komplet, IP20</t>
  </si>
  <si>
    <t>D+M.23</t>
  </si>
  <si>
    <t xml:space="preserve">Spínač jednopólový  DVOJITÝ – 230V/10A, pro montáž pod om, komplet, IP20</t>
  </si>
  <si>
    <t>D+M.24</t>
  </si>
  <si>
    <t xml:space="preserve">přepínač   250/10A  06</t>
  </si>
  <si>
    <t>PC</t>
  </si>
  <si>
    <t xml:space="preserve">Podlahová krabice   v  sestavě krabice  - KUP 57   v s  výškou od  57 mm do 75mm   +  rám  podlahové krabice ,  víko pro montáž   lina PVC, v krabici bude provedeno  instalace  svorkových  krabic zásuvkových  rozvodů - 2x  ,  protažení   datových  rozvodů</t>
  </si>
  <si>
    <t>D+M.25</t>
  </si>
  <si>
    <t>Zásuvka jednonásobná 230V/16A, pro montáž pod omítku, bílá, krytí IP 20, komplet</t>
  </si>
  <si>
    <t>D+M.26</t>
  </si>
  <si>
    <t>Zásuvka dvojitá 230V/16A, pro montáž pod om, bílá, krytí IP 20</t>
  </si>
  <si>
    <t>D+M.27</t>
  </si>
  <si>
    <t xml:space="preserve">přepínač žaluziový  230V/10A</t>
  </si>
  <si>
    <t>D+M.28</t>
  </si>
  <si>
    <t xml:space="preserve">prostorový  terpmostat  IP 44 , 0-40°C , kontaktní výstup  In - 10A , přepínací kontakt</t>
  </si>
  <si>
    <t xml:space="preserve">Elektromontážní  práce   M 21-C</t>
  </si>
  <si>
    <t>Pol148</t>
  </si>
  <si>
    <t xml:space="preserve">ukončení  kabelů  na  svorkovnici</t>
  </si>
  <si>
    <t>Pol149</t>
  </si>
  <si>
    <t xml:space="preserve">uložení  kabelu  pod  om</t>
  </si>
  <si>
    <t>Pol150</t>
  </si>
  <si>
    <t xml:space="preserve">napojení      pohonu  el  žaluzie</t>
  </si>
  <si>
    <t>Pol151</t>
  </si>
  <si>
    <t xml:space="preserve">napojení trafa  automat  pisoáru</t>
  </si>
  <si>
    <t>Světla</t>
  </si>
  <si>
    <t>D+M.29</t>
  </si>
  <si>
    <t xml:space="preserve">Nouzové svítidlo 1x8W  včetně  bater  modulu  na  1hod   přisazené   IP 42  včetně  piktogramu</t>
  </si>
  <si>
    <t>D+M.30</t>
  </si>
  <si>
    <t xml:space="preserve">LED svítidlo přisazené     IP 20 - 35W, BÍLÉ , leštěný  reflektor, 1x 35 W, 4400 lm, Ra 80, 4000K -MODUS FIT4000A_KN LED panel, UGR&lt;19, hliníkový rámeček, mikroprizmatický kryt,čtverec 600x600mm</t>
  </si>
  <si>
    <t>D+M.31</t>
  </si>
  <si>
    <t xml:space="preserve">LED svítidlo přisazené     IP 20 - 35W, BÍLÉ , leštěný  reflektor, 1x 35 W, 4400 lm, Ra 80, 4000K , včetně  nouzového  modulu  1hod</t>
  </si>
  <si>
    <t>D+M.32</t>
  </si>
  <si>
    <t xml:space="preserve">LED svítidlo  přisazené pod  linku   18W   IP 40</t>
  </si>
  <si>
    <t>D+M.33</t>
  </si>
  <si>
    <t>MODUS SPMI3000KO_V2 ,LED downlight, hliníkový korpus, opálový skleněný kryt,1x 28 W, 3000 lm, Ra 80, 4000K</t>
  </si>
  <si>
    <t>D+M.34</t>
  </si>
  <si>
    <t xml:space="preserve">Led  svítidlo  přisazené  IP 44   30W , bílé , plast. II  tř</t>
  </si>
  <si>
    <t>HROMOSVOD, UZEMNĚNÍ</t>
  </si>
  <si>
    <t>01402</t>
  </si>
  <si>
    <t xml:space="preserve">FeZn 8   mm2</t>
  </si>
  <si>
    <t>01403</t>
  </si>
  <si>
    <t>páska FeZn 4x30</t>
  </si>
  <si>
    <t>01429</t>
  </si>
  <si>
    <t>podpěra vedení na plochou střechu</t>
  </si>
  <si>
    <t>01429.1</t>
  </si>
  <si>
    <t xml:space="preserve">svorka zkušební   SZ</t>
  </si>
  <si>
    <t>01473</t>
  </si>
  <si>
    <t xml:space="preserve">svorka okap   SO</t>
  </si>
  <si>
    <t>01473.1</t>
  </si>
  <si>
    <t>svorka SS</t>
  </si>
  <si>
    <t>01473.2</t>
  </si>
  <si>
    <t>svorka SP</t>
  </si>
  <si>
    <t>01429.2</t>
  </si>
  <si>
    <t>svorka SK</t>
  </si>
  <si>
    <t>01412</t>
  </si>
  <si>
    <t xml:space="preserve">jímací tyč JT  1,5m včetně podstavce</t>
  </si>
  <si>
    <t>01412.1</t>
  </si>
  <si>
    <t>PJ 0,5m</t>
  </si>
  <si>
    <t>D+M.35</t>
  </si>
  <si>
    <t>pomocný elektroinstalační materiál</t>
  </si>
  <si>
    <t>D+M.36</t>
  </si>
  <si>
    <t>antikorozní nátěr</t>
  </si>
  <si>
    <t>01423</t>
  </si>
  <si>
    <t>HUP - svorka zemnící</t>
  </si>
  <si>
    <t>21022-0101</t>
  </si>
  <si>
    <t>21022-0001</t>
  </si>
  <si>
    <t>21022-0301</t>
  </si>
  <si>
    <t>21022-0302</t>
  </si>
  <si>
    <t>21022-0302.1</t>
  </si>
  <si>
    <t>21022-0301.1</t>
  </si>
  <si>
    <t>21022-0302.2</t>
  </si>
  <si>
    <t>21022-0302.3</t>
  </si>
  <si>
    <t>21022-0201</t>
  </si>
  <si>
    <t>21022-0201.1</t>
  </si>
  <si>
    <t>zhotovení PJ 0,5m</t>
  </si>
  <si>
    <t xml:space="preserve">STAVEBNÍ   PRÁCE</t>
  </si>
  <si>
    <t>97103-1100</t>
  </si>
  <si>
    <t xml:space="preserve">Vybourání otvorů ve zdivu cihel  do 15 cm</t>
  </si>
  <si>
    <t>97103-1200</t>
  </si>
  <si>
    <t xml:space="preserve">Vybourání otvorů ve zdivu cihel  do 30 cm</t>
  </si>
  <si>
    <t>97103-1300</t>
  </si>
  <si>
    <t xml:space="preserve">Vybourání otvorů ve zdivu cihel  do 45 cm</t>
  </si>
  <si>
    <t xml:space="preserve">vysekání kapes  ve  zdivu cidel</t>
  </si>
  <si>
    <t>97301-1100</t>
  </si>
  <si>
    <t>do 7x7x5</t>
  </si>
  <si>
    <t>97301-1200</t>
  </si>
  <si>
    <t>do 10x10x8</t>
  </si>
  <si>
    <t>97301-1300</t>
  </si>
  <si>
    <t>do 15x15x10</t>
  </si>
  <si>
    <t>148</t>
  </si>
  <si>
    <t>Vysekání rýh do cihel zdi</t>
  </si>
  <si>
    <t>97403-2220</t>
  </si>
  <si>
    <t>5x5</t>
  </si>
  <si>
    <t>150</t>
  </si>
  <si>
    <t>97403-2240</t>
  </si>
  <si>
    <t>5x10</t>
  </si>
  <si>
    <t>152</t>
  </si>
  <si>
    <t>97403-2250</t>
  </si>
  <si>
    <t>5x15 cm</t>
  </si>
  <si>
    <t>154</t>
  </si>
  <si>
    <t>97901-9100</t>
  </si>
  <si>
    <t xml:space="preserve">svislá  doprava  suti</t>
  </si>
  <si>
    <t>156</t>
  </si>
  <si>
    <t>97908-9100</t>
  </si>
  <si>
    <t xml:space="preserve">odvoz  suti</t>
  </si>
  <si>
    <t>158</t>
  </si>
  <si>
    <t>Strukturovaná kabeláž</t>
  </si>
  <si>
    <t>D+M.37</t>
  </si>
  <si>
    <t>Datová zásuvka 2xRJ 45 CAT..6a včetně instalační krabice</t>
  </si>
  <si>
    <t>160</t>
  </si>
  <si>
    <t>Pol152</t>
  </si>
  <si>
    <t xml:space="preserve">Datový  rozvaděč RACK 19"  nástěnný XL VDI - Legrand - 600 mm  - 6 U  komplet</t>
  </si>
  <si>
    <t>162</t>
  </si>
  <si>
    <t xml:space="preserve">Poznámka k položce:_x000d_
přístroj  vybavení - držák  kabelů , police ,  zásuvky</t>
  </si>
  <si>
    <t>D+M.38</t>
  </si>
  <si>
    <t>Patchpanel 24 portů cat.6a včetně keystonů Cisco Catalyst C9200L-24T-4G</t>
  </si>
  <si>
    <t>164</t>
  </si>
  <si>
    <t>D+M.39</t>
  </si>
  <si>
    <t xml:space="preserve">Access point Cisco aironet AIR-AP1815I-E-K9 s Cisco Aironet napájecím injektorem  POE16U-1AF.</t>
  </si>
  <si>
    <t>166</t>
  </si>
  <si>
    <t>D+M.40</t>
  </si>
  <si>
    <t>Datový kabel FTP cat. 6a</t>
  </si>
  <si>
    <t>168</t>
  </si>
  <si>
    <t>D+M.41</t>
  </si>
  <si>
    <t>Trubka ohebná 20mm</t>
  </si>
  <si>
    <t>170</t>
  </si>
  <si>
    <t>D+M.42</t>
  </si>
  <si>
    <t>Trubka ohebná 40mm</t>
  </si>
  <si>
    <t>172</t>
  </si>
  <si>
    <t>D+M.43</t>
  </si>
  <si>
    <t xml:space="preserve">Lišta  LH60x40mm</t>
  </si>
  <si>
    <t>174</t>
  </si>
  <si>
    <t>D+M.44</t>
  </si>
  <si>
    <t xml:space="preserve">Lišta  LH20x20mm</t>
  </si>
  <si>
    <t>176</t>
  </si>
  <si>
    <t>D+M.45</t>
  </si>
  <si>
    <t>Pomocný materiál</t>
  </si>
  <si>
    <t>178</t>
  </si>
  <si>
    <t>D+M.46</t>
  </si>
  <si>
    <t>zásuka + kabel HDMI</t>
  </si>
  <si>
    <t>180</t>
  </si>
  <si>
    <t>D+M.47</t>
  </si>
  <si>
    <t xml:space="preserve">zásuvka  STA</t>
  </si>
  <si>
    <t>182</t>
  </si>
  <si>
    <t>D+M.48</t>
  </si>
  <si>
    <t>WiFi router ASUS RT-AC66U B1, AC1750, Wi-Fi Dual-Band USB3.0 Gigabit Aimesh Route</t>
  </si>
  <si>
    <t>184</t>
  </si>
  <si>
    <t>PC.1</t>
  </si>
  <si>
    <t>Měření datových zásuvek a vypracování měřícího protokolu</t>
  </si>
  <si>
    <t>186</t>
  </si>
  <si>
    <t>PC.2</t>
  </si>
  <si>
    <t>Závěrečná úprava datového rozvaděče</t>
  </si>
  <si>
    <t>188</t>
  </si>
  <si>
    <t>D+M.49</t>
  </si>
  <si>
    <t xml:space="preserve">reproduktor - místní  rozhlas</t>
  </si>
  <si>
    <t>190</t>
  </si>
  <si>
    <t>D+M.50</t>
  </si>
  <si>
    <t>JYTY 4x1</t>
  </si>
  <si>
    <t>192</t>
  </si>
  <si>
    <t>D+M.51</t>
  </si>
  <si>
    <t xml:space="preserve">požární  čidlo - bateriové</t>
  </si>
  <si>
    <t>194</t>
  </si>
  <si>
    <t xml:space="preserve">Zemní  práce</t>
  </si>
  <si>
    <t>PC.3</t>
  </si>
  <si>
    <t xml:space="preserve">demontáž  betonové  dlažby</t>
  </si>
  <si>
    <t>196</t>
  </si>
  <si>
    <t>460200263</t>
  </si>
  <si>
    <t>kabel.rýha 50cm/šíř. 80cm/hl. zem.tř.3</t>
  </si>
  <si>
    <t>198</t>
  </si>
  <si>
    <t>460200280</t>
  </si>
  <si>
    <t>hutnění zeminy strojně</t>
  </si>
  <si>
    <t>200</t>
  </si>
  <si>
    <t>460560263</t>
  </si>
  <si>
    <t>ruč.zához.kab.rýhy 50cm šíř.80cm hl.zem.tř.3</t>
  </si>
  <si>
    <t>202</t>
  </si>
  <si>
    <t>466262014</t>
  </si>
  <si>
    <t xml:space="preserve">provizorní úprava terénu  zeminou bez štětov</t>
  </si>
  <si>
    <t>204</t>
  </si>
  <si>
    <t>PC.4</t>
  </si>
  <si>
    <t xml:space="preserve">montáž betonové  dlažby</t>
  </si>
  <si>
    <t>206</t>
  </si>
  <si>
    <t>466060001</t>
  </si>
  <si>
    <t>odvoz zeminy do 25 km na skládku</t>
  </si>
  <si>
    <t>tun</t>
  </si>
  <si>
    <t>208</t>
  </si>
  <si>
    <t>Pol153</t>
  </si>
  <si>
    <t>210</t>
  </si>
  <si>
    <t>Pol154</t>
  </si>
  <si>
    <t xml:space="preserve">svorka hromosvod  2 šroub.</t>
  </si>
  <si>
    <t>212</t>
  </si>
  <si>
    <t>Pol155</t>
  </si>
  <si>
    <t xml:space="preserve">jímací  tyče</t>
  </si>
  <si>
    <t>214</t>
  </si>
  <si>
    <t>Pol156</t>
  </si>
  <si>
    <t xml:space="preserve">odpojení   svodů</t>
  </si>
  <si>
    <t>216</t>
  </si>
  <si>
    <t>Pol157</t>
  </si>
  <si>
    <t>odvoz a likvidace materiálu</t>
  </si>
  <si>
    <t>218</t>
  </si>
  <si>
    <t xml:space="preserve">PRÁCE  HZS</t>
  </si>
  <si>
    <t>Pol158</t>
  </si>
  <si>
    <t xml:space="preserve">výchozí  revize   dle  ČSN</t>
  </si>
  <si>
    <t>hod.</t>
  </si>
  <si>
    <t>220</t>
  </si>
  <si>
    <t>Pol159</t>
  </si>
  <si>
    <t xml:space="preserve">výchozí  měření osvětlení</t>
  </si>
  <si>
    <t>222</t>
  </si>
  <si>
    <t>Pol160</t>
  </si>
  <si>
    <t xml:space="preserve">doprava  materilálu</t>
  </si>
  <si>
    <t>224</t>
  </si>
  <si>
    <t>Pol161</t>
  </si>
  <si>
    <t xml:space="preserve">zařízení  staveniště</t>
  </si>
  <si>
    <t>226</t>
  </si>
  <si>
    <t>Pol162</t>
  </si>
  <si>
    <t xml:space="preserve">odvoz  suti  a likvidace  odpadu</t>
  </si>
  <si>
    <t>228</t>
  </si>
  <si>
    <t>Pol163</t>
  </si>
  <si>
    <t xml:space="preserve">Revize   technické  instekce  dle   vyhl. 105</t>
  </si>
  <si>
    <t>230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</si>
</sst>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2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 applyProtection="1">
      <alignment horizontal="center" vertical="center" wrapText="1"/>
      <protection locked="0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167" fontId="22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ht="36.96" customHeight="1">
      <c r="AR2" s="16" t="s">
        <v>5</v>
      </c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ht="12" customHeight="1">
      <c r="B5" s="20"/>
      <c r="D5" s="24" t="s">
        <v>13</v>
      </c>
      <c r="K5" s="25" t="s">
        <v>14</v>
      </c>
      <c r="AR5" s="20"/>
      <c r="BE5" s="26" t="s">
        <v>15</v>
      </c>
      <c r="BS5" s="17" t="s">
        <v>6</v>
      </c>
    </row>
    <row r="6" ht="36.96" customHeight="1">
      <c r="B6" s="20"/>
      <c r="D6" s="27" t="s">
        <v>16</v>
      </c>
      <c r="K6" s="28" t="s">
        <v>17</v>
      </c>
      <c r="AR6" s="20"/>
      <c r="BE6" s="29"/>
      <c r="BS6" s="17" t="s">
        <v>6</v>
      </c>
    </row>
    <row r="7" ht="12" customHeight="1">
      <c r="B7" s="20"/>
      <c r="D7" s="30" t="s">
        <v>18</v>
      </c>
      <c r="K7" s="25" t="s">
        <v>1</v>
      </c>
      <c r="AK7" s="30" t="s">
        <v>19</v>
      </c>
      <c r="AN7" s="25" t="s">
        <v>1</v>
      </c>
      <c r="AR7" s="20"/>
      <c r="BE7" s="29"/>
      <c r="BS7" s="17" t="s">
        <v>6</v>
      </c>
    </row>
    <row r="8" ht="12" customHeight="1">
      <c r="B8" s="20"/>
      <c r="D8" s="30" t="s">
        <v>20</v>
      </c>
      <c r="K8" s="25" t="s">
        <v>21</v>
      </c>
      <c r="AK8" s="30" t="s">
        <v>22</v>
      </c>
      <c r="AN8" s="31" t="s">
        <v>23</v>
      </c>
      <c r="AR8" s="20"/>
      <c r="BE8" s="29"/>
      <c r="BS8" s="17" t="s">
        <v>6</v>
      </c>
    </row>
    <row r="9" ht="14.4" customHeight="1">
      <c r="B9" s="20"/>
      <c r="AR9" s="20"/>
      <c r="BE9" s="29"/>
      <c r="BS9" s="17" t="s">
        <v>6</v>
      </c>
    </row>
    <row r="10" ht="12" customHeight="1">
      <c r="B10" s="20"/>
      <c r="D10" s="30" t="s">
        <v>24</v>
      </c>
      <c r="AK10" s="30" t="s">
        <v>25</v>
      </c>
      <c r="AN10" s="25" t="s">
        <v>1</v>
      </c>
      <c r="AR10" s="20"/>
      <c r="BE10" s="29"/>
      <c r="BS10" s="17" t="s">
        <v>6</v>
      </c>
    </row>
    <row r="11" ht="18.48" customHeight="1">
      <c r="B11" s="20"/>
      <c r="E11" s="25" t="s">
        <v>26</v>
      </c>
      <c r="AK11" s="30" t="s">
        <v>27</v>
      </c>
      <c r="AN11" s="25" t="s">
        <v>1</v>
      </c>
      <c r="AR11" s="20"/>
      <c r="BE11" s="29"/>
      <c r="BS11" s="17" t="s">
        <v>6</v>
      </c>
    </row>
    <row r="12" ht="6.96" customHeight="1">
      <c r="B12" s="20"/>
      <c r="AR12" s="20"/>
      <c r="BE12" s="29"/>
      <c r="BS12" s="17" t="s">
        <v>6</v>
      </c>
    </row>
    <row r="13" ht="12" customHeight="1">
      <c r="B13" s="20"/>
      <c r="D13" s="30" t="s">
        <v>28</v>
      </c>
      <c r="AK13" s="30" t="s">
        <v>25</v>
      </c>
      <c r="AN13" s="32" t="s">
        <v>29</v>
      </c>
      <c r="AR13" s="20"/>
      <c r="BE13" s="29"/>
      <c r="BS13" s="17" t="s">
        <v>6</v>
      </c>
    </row>
    <row r="14">
      <c r="B14" s="20"/>
      <c r="E14" s="32" t="s">
        <v>29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27</v>
      </c>
      <c r="AN14" s="32" t="s">
        <v>29</v>
      </c>
      <c r="AR14" s="20"/>
      <c r="BE14" s="29"/>
      <c r="BS14" s="17" t="s">
        <v>6</v>
      </c>
    </row>
    <row r="15" ht="6.96" customHeight="1">
      <c r="B15" s="20"/>
      <c r="AR15" s="20"/>
      <c r="BE15" s="29"/>
      <c r="BS15" s="17" t="s">
        <v>3</v>
      </c>
    </row>
    <row r="16" ht="12" customHeight="1">
      <c r="B16" s="20"/>
      <c r="D16" s="30" t="s">
        <v>30</v>
      </c>
      <c r="AK16" s="30" t="s">
        <v>25</v>
      </c>
      <c r="AN16" s="25" t="s">
        <v>1</v>
      </c>
      <c r="AR16" s="20"/>
      <c r="BE16" s="29"/>
      <c r="BS16" s="17" t="s">
        <v>3</v>
      </c>
    </row>
    <row r="17" ht="18.48" customHeight="1">
      <c r="B17" s="20"/>
      <c r="E17" s="25" t="s">
        <v>31</v>
      </c>
      <c r="AK17" s="30" t="s">
        <v>27</v>
      </c>
      <c r="AN17" s="25" t="s">
        <v>1</v>
      </c>
      <c r="AR17" s="20"/>
      <c r="BE17" s="29"/>
      <c r="BS17" s="17" t="s">
        <v>32</v>
      </c>
    </row>
    <row r="18" ht="6.96" customHeight="1">
      <c r="B18" s="20"/>
      <c r="AR18" s="20"/>
      <c r="BE18" s="29"/>
      <c r="BS18" s="17" t="s">
        <v>6</v>
      </c>
    </row>
    <row r="19" ht="12" customHeight="1">
      <c r="B19" s="20"/>
      <c r="D19" s="30" t="s">
        <v>33</v>
      </c>
      <c r="AK19" s="30" t="s">
        <v>25</v>
      </c>
      <c r="AN19" s="25" t="s">
        <v>1</v>
      </c>
      <c r="AR19" s="20"/>
      <c r="BE19" s="29"/>
      <c r="BS19" s="17" t="s">
        <v>6</v>
      </c>
    </row>
    <row r="20" ht="18.48" customHeight="1">
      <c r="B20" s="20"/>
      <c r="E20" s="25" t="s">
        <v>34</v>
      </c>
      <c r="AK20" s="30" t="s">
        <v>27</v>
      </c>
      <c r="AN20" s="25" t="s">
        <v>1</v>
      </c>
      <c r="AR20" s="20"/>
      <c r="BE20" s="29"/>
      <c r="BS20" s="17" t="s">
        <v>32</v>
      </c>
    </row>
    <row r="21" ht="6.96" customHeight="1">
      <c r="B21" s="20"/>
      <c r="AR21" s="20"/>
      <c r="BE21" s="29"/>
    </row>
    <row r="22" ht="12" customHeight="1">
      <c r="B22" s="20"/>
      <c r="D22" s="30" t="s">
        <v>35</v>
      </c>
      <c r="AR22" s="20"/>
      <c r="BE22" s="29"/>
    </row>
    <row r="23" ht="76.5" customHeight="1">
      <c r="B23" s="20"/>
      <c r="E23" s="34" t="s">
        <v>36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ht="6.96" customHeight="1">
      <c r="B24" s="20"/>
      <c r="AR24" s="20"/>
      <c r="BE24" s="29"/>
    </row>
    <row r="25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1" customFormat="1" ht="25.92" customHeight="1">
      <c r="B26" s="36"/>
      <c r="D26" s="37" t="s">
        <v>37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R26" s="36"/>
      <c r="BE26" s="29"/>
    </row>
    <row r="27" s="1" customFormat="1" ht="6.96" customHeight="1">
      <c r="B27" s="36"/>
      <c r="AR27" s="36"/>
      <c r="BE27" s="29"/>
    </row>
    <row r="28" s="1" customFormat="1">
      <c r="B28" s="36"/>
      <c r="L28" s="40" t="s">
        <v>38</v>
      </c>
      <c r="M28" s="40"/>
      <c r="N28" s="40"/>
      <c r="O28" s="40"/>
      <c r="P28" s="40"/>
      <c r="W28" s="40" t="s">
        <v>39</v>
      </c>
      <c r="X28" s="40"/>
      <c r="Y28" s="40"/>
      <c r="Z28" s="40"/>
      <c r="AA28" s="40"/>
      <c r="AB28" s="40"/>
      <c r="AC28" s="40"/>
      <c r="AD28" s="40"/>
      <c r="AE28" s="40"/>
      <c r="AK28" s="40" t="s">
        <v>40</v>
      </c>
      <c r="AL28" s="40"/>
      <c r="AM28" s="40"/>
      <c r="AN28" s="40"/>
      <c r="AO28" s="40"/>
      <c r="AR28" s="36"/>
      <c r="BE28" s="29"/>
    </row>
    <row r="29" s="2" customFormat="1" ht="14.4" customHeight="1">
      <c r="B29" s="41"/>
      <c r="D29" s="30" t="s">
        <v>41</v>
      </c>
      <c r="F29" s="30" t="s">
        <v>42</v>
      </c>
      <c r="L29" s="42">
        <v>0.20999999999999999</v>
      </c>
      <c r="M29" s="2"/>
      <c r="N29" s="2"/>
      <c r="O29" s="2"/>
      <c r="P29" s="2"/>
      <c r="W29" s="43">
        <f>ROUND(AZ94, 2)</f>
        <v>0</v>
      </c>
      <c r="X29" s="2"/>
      <c r="Y29" s="2"/>
      <c r="Z29" s="2"/>
      <c r="AA29" s="2"/>
      <c r="AB29" s="2"/>
      <c r="AC29" s="2"/>
      <c r="AD29" s="2"/>
      <c r="AE29" s="2"/>
      <c r="AK29" s="43">
        <f>ROUND(AV94, 2)</f>
        <v>0</v>
      </c>
      <c r="AL29" s="2"/>
      <c r="AM29" s="2"/>
      <c r="AN29" s="2"/>
      <c r="AO29" s="2"/>
      <c r="AR29" s="41"/>
      <c r="BE29" s="44"/>
    </row>
    <row r="30" s="2" customFormat="1" ht="14.4" customHeight="1">
      <c r="B30" s="41"/>
      <c r="F30" s="30" t="s">
        <v>43</v>
      </c>
      <c r="L30" s="42">
        <v>0.14999999999999999</v>
      </c>
      <c r="M30" s="2"/>
      <c r="N30" s="2"/>
      <c r="O30" s="2"/>
      <c r="P30" s="2"/>
      <c r="W30" s="43">
        <f>ROUND(BA94, 2)</f>
        <v>0</v>
      </c>
      <c r="X30" s="2"/>
      <c r="Y30" s="2"/>
      <c r="Z30" s="2"/>
      <c r="AA30" s="2"/>
      <c r="AB30" s="2"/>
      <c r="AC30" s="2"/>
      <c r="AD30" s="2"/>
      <c r="AE30" s="2"/>
      <c r="AK30" s="43">
        <f>ROUND(AW94, 2)</f>
        <v>0</v>
      </c>
      <c r="AL30" s="2"/>
      <c r="AM30" s="2"/>
      <c r="AN30" s="2"/>
      <c r="AO30" s="2"/>
      <c r="AR30" s="41"/>
      <c r="BE30" s="44"/>
    </row>
    <row r="31" hidden="1" s="2" customFormat="1" ht="14.4" customHeight="1">
      <c r="B31" s="41"/>
      <c r="F31" s="30" t="s">
        <v>44</v>
      </c>
      <c r="L31" s="42">
        <v>0.20999999999999999</v>
      </c>
      <c r="M31" s="2"/>
      <c r="N31" s="2"/>
      <c r="O31" s="2"/>
      <c r="P31" s="2"/>
      <c r="W31" s="43">
        <f>ROUND(BB94, 2)</f>
        <v>0</v>
      </c>
      <c r="X31" s="2"/>
      <c r="Y31" s="2"/>
      <c r="Z31" s="2"/>
      <c r="AA31" s="2"/>
      <c r="AB31" s="2"/>
      <c r="AC31" s="2"/>
      <c r="AD31" s="2"/>
      <c r="AE31" s="2"/>
      <c r="AK31" s="43">
        <v>0</v>
      </c>
      <c r="AL31" s="2"/>
      <c r="AM31" s="2"/>
      <c r="AN31" s="2"/>
      <c r="AO31" s="2"/>
      <c r="AR31" s="41"/>
      <c r="BE31" s="44"/>
    </row>
    <row r="32" hidden="1" s="2" customFormat="1" ht="14.4" customHeight="1">
      <c r="B32" s="41"/>
      <c r="F32" s="30" t="s">
        <v>45</v>
      </c>
      <c r="L32" s="42">
        <v>0.14999999999999999</v>
      </c>
      <c r="M32" s="2"/>
      <c r="N32" s="2"/>
      <c r="O32" s="2"/>
      <c r="P32" s="2"/>
      <c r="W32" s="43">
        <f>ROUND(BC94, 2)</f>
        <v>0</v>
      </c>
      <c r="X32" s="2"/>
      <c r="Y32" s="2"/>
      <c r="Z32" s="2"/>
      <c r="AA32" s="2"/>
      <c r="AB32" s="2"/>
      <c r="AC32" s="2"/>
      <c r="AD32" s="2"/>
      <c r="AE32" s="2"/>
      <c r="AK32" s="43">
        <v>0</v>
      </c>
      <c r="AL32" s="2"/>
      <c r="AM32" s="2"/>
      <c r="AN32" s="2"/>
      <c r="AO32" s="2"/>
      <c r="AR32" s="41"/>
      <c r="BE32" s="44"/>
    </row>
    <row r="33" hidden="1" s="2" customFormat="1" ht="14.4" customHeight="1">
      <c r="B33" s="41"/>
      <c r="F33" s="30" t="s">
        <v>46</v>
      </c>
      <c r="L33" s="42">
        <v>0</v>
      </c>
      <c r="M33" s="2"/>
      <c r="N33" s="2"/>
      <c r="O33" s="2"/>
      <c r="P33" s="2"/>
      <c r="W33" s="43">
        <f>ROUND(BD94, 2)</f>
        <v>0</v>
      </c>
      <c r="X33" s="2"/>
      <c r="Y33" s="2"/>
      <c r="Z33" s="2"/>
      <c r="AA33" s="2"/>
      <c r="AB33" s="2"/>
      <c r="AC33" s="2"/>
      <c r="AD33" s="2"/>
      <c r="AE33" s="2"/>
      <c r="AK33" s="43">
        <v>0</v>
      </c>
      <c r="AL33" s="2"/>
      <c r="AM33" s="2"/>
      <c r="AN33" s="2"/>
      <c r="AO33" s="2"/>
      <c r="AR33" s="41"/>
      <c r="BE33" s="44"/>
    </row>
    <row r="34" s="1" customFormat="1" ht="6.96" customHeight="1">
      <c r="B34" s="36"/>
      <c r="AR34" s="36"/>
      <c r="BE34" s="29"/>
    </row>
    <row r="35" s="1" customFormat="1" ht="25.92" customHeight="1">
      <c r="B35" s="36"/>
      <c r="C35" s="45"/>
      <c r="D35" s="46" t="s">
        <v>47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48</v>
      </c>
      <c r="U35" s="47"/>
      <c r="V35" s="47"/>
      <c r="W35" s="47"/>
      <c r="X35" s="49" t="s">
        <v>49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</row>
    <row r="36" s="1" customFormat="1" ht="6.96" customHeight="1">
      <c r="B36" s="36"/>
      <c r="AR36" s="36"/>
    </row>
    <row r="37" s="1" customFormat="1" ht="14.4" customHeight="1">
      <c r="B37" s="36"/>
      <c r="AR37" s="36"/>
    </row>
    <row r="38" ht="14.4" customHeight="1">
      <c r="B38" s="20"/>
      <c r="AR38" s="20"/>
    </row>
    <row r="39" ht="14.4" customHeight="1">
      <c r="B39" s="20"/>
      <c r="AR39" s="20"/>
    </row>
    <row r="40" ht="14.4" customHeight="1">
      <c r="B40" s="20"/>
      <c r="AR40" s="20"/>
    </row>
    <row r="41" ht="14.4" customHeight="1">
      <c r="B41" s="20"/>
      <c r="AR41" s="20"/>
    </row>
    <row r="42" ht="14.4" customHeight="1">
      <c r="B42" s="20"/>
      <c r="AR42" s="20"/>
    </row>
    <row r="43" ht="14.4" customHeight="1">
      <c r="B43" s="20"/>
      <c r="AR43" s="20"/>
    </row>
    <row r="44" ht="14.4" customHeight="1">
      <c r="B44" s="20"/>
      <c r="AR44" s="20"/>
    </row>
    <row r="45" ht="14.4" customHeight="1">
      <c r="B45" s="20"/>
      <c r="AR45" s="20"/>
    </row>
    <row r="46" ht="14.4" customHeight="1">
      <c r="B46" s="20"/>
      <c r="AR46" s="20"/>
    </row>
    <row r="47" ht="14.4" customHeight="1">
      <c r="B47" s="20"/>
      <c r="AR47" s="20"/>
    </row>
    <row r="48" ht="14.4" customHeight="1">
      <c r="B48" s="20"/>
      <c r="AR48" s="20"/>
    </row>
    <row r="49" s="1" customFormat="1" ht="14.4" customHeight="1">
      <c r="B49" s="36"/>
      <c r="D49" s="52" t="s">
        <v>50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51</v>
      </c>
      <c r="AI49" s="53"/>
      <c r="AJ49" s="53"/>
      <c r="AK49" s="53"/>
      <c r="AL49" s="53"/>
      <c r="AM49" s="53"/>
      <c r="AN49" s="53"/>
      <c r="AO49" s="53"/>
      <c r="AR49" s="36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1" customFormat="1">
      <c r="B60" s="36"/>
      <c r="D60" s="54" t="s">
        <v>52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4" t="s">
        <v>53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4" t="s">
        <v>52</v>
      </c>
      <c r="AI60" s="38"/>
      <c r="AJ60" s="38"/>
      <c r="AK60" s="38"/>
      <c r="AL60" s="38"/>
      <c r="AM60" s="54" t="s">
        <v>53</v>
      </c>
      <c r="AN60" s="38"/>
      <c r="AO60" s="38"/>
      <c r="AR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1" customFormat="1">
      <c r="B64" s="36"/>
      <c r="D64" s="52" t="s">
        <v>54</v>
      </c>
      <c r="E64" s="53"/>
      <c r="F64" s="53"/>
      <c r="G64" s="53"/>
      <c r="H64" s="53"/>
      <c r="I64" s="53"/>
      <c r="J64" s="53"/>
      <c r="K64" s="53"/>
      <c r="L64" s="53"/>
      <c r="M64" s="53"/>
      <c r="N64" s="53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F64" s="53"/>
      <c r="AG64" s="53"/>
      <c r="AH64" s="52" t="s">
        <v>55</v>
      </c>
      <c r="AI64" s="53"/>
      <c r="AJ64" s="53"/>
      <c r="AK64" s="53"/>
      <c r="AL64" s="53"/>
      <c r="AM64" s="53"/>
      <c r="AN64" s="53"/>
      <c r="AO64" s="53"/>
      <c r="AR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1" customFormat="1">
      <c r="B75" s="36"/>
      <c r="D75" s="54" t="s">
        <v>52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4" t="s">
        <v>53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4" t="s">
        <v>52</v>
      </c>
      <c r="AI75" s="38"/>
      <c r="AJ75" s="38"/>
      <c r="AK75" s="38"/>
      <c r="AL75" s="38"/>
      <c r="AM75" s="54" t="s">
        <v>53</v>
      </c>
      <c r="AN75" s="38"/>
      <c r="AO75" s="38"/>
      <c r="AR75" s="36"/>
    </row>
    <row r="76" s="1" customFormat="1">
      <c r="B76" s="36"/>
      <c r="AR76" s="36"/>
    </row>
    <row r="77" s="1" customFormat="1" ht="6.96" customHeight="1"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6"/>
    </row>
    <row r="82" s="1" customFormat="1" ht="24.96" customHeight="1">
      <c r="B82" s="36"/>
      <c r="C82" s="21" t="s">
        <v>56</v>
      </c>
      <c r="AR82" s="36"/>
    </row>
    <row r="83" s="1" customFormat="1" ht="6.96" customHeight="1">
      <c r="B83" s="36"/>
      <c r="AR83" s="36"/>
    </row>
    <row r="84" s="3" customFormat="1" ht="12" customHeight="1">
      <c r="B84" s="59"/>
      <c r="C84" s="30" t="s">
        <v>13</v>
      </c>
      <c r="L84" s="3" t="str">
        <f>K5</f>
        <v>20200812</v>
      </c>
      <c r="AR84" s="59"/>
    </row>
    <row r="85" s="4" customFormat="1" ht="36.96" customHeight="1">
      <c r="B85" s="60"/>
      <c r="C85" s="61" t="s">
        <v>16</v>
      </c>
      <c r="L85" s="62" t="str">
        <f>K6</f>
        <v>MULTIMEDIÁLNÍ UČEBNA PRO VÝUKU CIZÍCH JAZYKŮ,PŘÍRODNÍCH VĚD A ŘEMESEL - NÁSTAVBA PAVILONU DÍLEN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R85" s="60"/>
    </row>
    <row r="86" s="1" customFormat="1" ht="6.96" customHeight="1">
      <c r="B86" s="36"/>
      <c r="AR86" s="36"/>
    </row>
    <row r="87" s="1" customFormat="1" ht="12" customHeight="1">
      <c r="B87" s="36"/>
      <c r="C87" s="30" t="s">
        <v>20</v>
      </c>
      <c r="L87" s="63" t="str">
        <f>IF(K8="","",K8)</f>
        <v>Základní škola Fantova,Gen.Fanty 446,Kaplice</v>
      </c>
      <c r="AI87" s="30" t="s">
        <v>22</v>
      </c>
      <c r="AM87" s="64" t="str">
        <f>IF(AN8= "","",AN8)</f>
        <v>12. 8. 2020</v>
      </c>
      <c r="AN87" s="64"/>
      <c r="AR87" s="36"/>
    </row>
    <row r="88" s="1" customFormat="1" ht="6.96" customHeight="1">
      <c r="B88" s="36"/>
      <c r="AR88" s="36"/>
    </row>
    <row r="89" s="1" customFormat="1" ht="27.9" customHeight="1">
      <c r="B89" s="36"/>
      <c r="C89" s="30" t="s">
        <v>24</v>
      </c>
      <c r="L89" s="3" t="str">
        <f>IF(E11= "","",E11)</f>
        <v>Město Kaplice,Náměstí 70,382 41 Kapice</v>
      </c>
      <c r="AI89" s="30" t="s">
        <v>30</v>
      </c>
      <c r="AM89" s="65" t="str">
        <f>IF(E17="","",E17)</f>
        <v>AGP nova spol.s.r.o.(Ing. Vladimír Polanský, CSc.)</v>
      </c>
      <c r="AN89" s="3"/>
      <c r="AO89" s="3"/>
      <c r="AP89" s="3"/>
      <c r="AR89" s="36"/>
      <c r="AS89" s="66" t="s">
        <v>57</v>
      </c>
      <c r="AT89" s="67"/>
      <c r="AU89" s="68"/>
      <c r="AV89" s="68"/>
      <c r="AW89" s="68"/>
      <c r="AX89" s="68"/>
      <c r="AY89" s="68"/>
      <c r="AZ89" s="68"/>
      <c r="BA89" s="68"/>
      <c r="BB89" s="68"/>
      <c r="BC89" s="68"/>
      <c r="BD89" s="69"/>
    </row>
    <row r="90" s="1" customFormat="1" ht="15.15" customHeight="1">
      <c r="B90" s="36"/>
      <c r="C90" s="30" t="s">
        <v>28</v>
      </c>
      <c r="L90" s="3" t="str">
        <f>IF(E14= "Vyplň údaj","",E14)</f>
        <v/>
      </c>
      <c r="AI90" s="30" t="s">
        <v>33</v>
      </c>
      <c r="AM90" s="65" t="str">
        <f>IF(E20="","",E20)</f>
        <v xml:space="preserve"> </v>
      </c>
      <c r="AN90" s="3"/>
      <c r="AO90" s="3"/>
      <c r="AP90" s="3"/>
      <c r="AR90" s="36"/>
      <c r="AS90" s="70"/>
      <c r="AT90" s="71"/>
      <c r="AU90" s="72"/>
      <c r="AV90" s="72"/>
      <c r="AW90" s="72"/>
      <c r="AX90" s="72"/>
      <c r="AY90" s="72"/>
      <c r="AZ90" s="72"/>
      <c r="BA90" s="72"/>
      <c r="BB90" s="72"/>
      <c r="BC90" s="72"/>
      <c r="BD90" s="73"/>
    </row>
    <row r="91" s="1" customFormat="1" ht="10.8" customHeight="1">
      <c r="B91" s="36"/>
      <c r="AR91" s="36"/>
      <c r="AS91" s="70"/>
      <c r="AT91" s="71"/>
      <c r="AU91" s="72"/>
      <c r="AV91" s="72"/>
      <c r="AW91" s="72"/>
      <c r="AX91" s="72"/>
      <c r="AY91" s="72"/>
      <c r="AZ91" s="72"/>
      <c r="BA91" s="72"/>
      <c r="BB91" s="72"/>
      <c r="BC91" s="72"/>
      <c r="BD91" s="73"/>
    </row>
    <row r="92" s="1" customFormat="1" ht="29.28" customHeight="1">
      <c r="B92" s="36"/>
      <c r="C92" s="74" t="s">
        <v>58</v>
      </c>
      <c r="D92" s="75"/>
      <c r="E92" s="75"/>
      <c r="F92" s="75"/>
      <c r="G92" s="75"/>
      <c r="H92" s="76"/>
      <c r="I92" s="77" t="s">
        <v>59</v>
      </c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  <c r="AA92" s="75"/>
      <c r="AB92" s="75"/>
      <c r="AC92" s="75"/>
      <c r="AD92" s="75"/>
      <c r="AE92" s="75"/>
      <c r="AF92" s="75"/>
      <c r="AG92" s="78" t="s">
        <v>60</v>
      </c>
      <c r="AH92" s="75"/>
      <c r="AI92" s="75"/>
      <c r="AJ92" s="75"/>
      <c r="AK92" s="75"/>
      <c r="AL92" s="75"/>
      <c r="AM92" s="75"/>
      <c r="AN92" s="77" t="s">
        <v>61</v>
      </c>
      <c r="AO92" s="75"/>
      <c r="AP92" s="79"/>
      <c r="AQ92" s="80" t="s">
        <v>62</v>
      </c>
      <c r="AR92" s="36"/>
      <c r="AS92" s="81" t="s">
        <v>63</v>
      </c>
      <c r="AT92" s="82" t="s">
        <v>64</v>
      </c>
      <c r="AU92" s="82" t="s">
        <v>65</v>
      </c>
      <c r="AV92" s="82" t="s">
        <v>66</v>
      </c>
      <c r="AW92" s="82" t="s">
        <v>67</v>
      </c>
      <c r="AX92" s="82" t="s">
        <v>68</v>
      </c>
      <c r="AY92" s="82" t="s">
        <v>69</v>
      </c>
      <c r="AZ92" s="82" t="s">
        <v>70</v>
      </c>
      <c r="BA92" s="82" t="s">
        <v>71</v>
      </c>
      <c r="BB92" s="82" t="s">
        <v>72</v>
      </c>
      <c r="BC92" s="82" t="s">
        <v>73</v>
      </c>
      <c r="BD92" s="83" t="s">
        <v>74</v>
      </c>
    </row>
    <row r="93" s="1" customFormat="1" ht="10.8" customHeight="1">
      <c r="B93" s="36"/>
      <c r="AR93" s="36"/>
      <c r="AS93" s="84"/>
      <c r="AT93" s="68"/>
      <c r="AU93" s="68"/>
      <c r="AV93" s="68"/>
      <c r="AW93" s="68"/>
      <c r="AX93" s="68"/>
      <c r="AY93" s="68"/>
      <c r="AZ93" s="68"/>
      <c r="BA93" s="68"/>
      <c r="BB93" s="68"/>
      <c r="BC93" s="68"/>
      <c r="BD93" s="69"/>
    </row>
    <row r="94" s="5" customFormat="1" ht="32.4" customHeight="1">
      <c r="B94" s="85"/>
      <c r="C94" s="86" t="s">
        <v>75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ROUND(SUM(AG95:AG100),2)</f>
        <v>0</v>
      </c>
      <c r="AH94" s="88"/>
      <c r="AI94" s="88"/>
      <c r="AJ94" s="88"/>
      <c r="AK94" s="88"/>
      <c r="AL94" s="88"/>
      <c r="AM94" s="88"/>
      <c r="AN94" s="89">
        <f>SUM(AG94,AT94)</f>
        <v>0</v>
      </c>
      <c r="AO94" s="89"/>
      <c r="AP94" s="89"/>
      <c r="AQ94" s="90" t="s">
        <v>1</v>
      </c>
      <c r="AR94" s="85"/>
      <c r="AS94" s="91">
        <f>ROUND(SUM(AS95:AS100),2)</f>
        <v>0</v>
      </c>
      <c r="AT94" s="92">
        <f>ROUND(SUM(AV94:AW94),2)</f>
        <v>0</v>
      </c>
      <c r="AU94" s="93">
        <f>ROUND(SUM(AU95:AU100),5)</f>
        <v>0</v>
      </c>
      <c r="AV94" s="92">
        <f>ROUND(AZ94*L29,2)</f>
        <v>0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ROUND(SUM(AZ95:AZ100),2)</f>
        <v>0</v>
      </c>
      <c r="BA94" s="92">
        <f>ROUND(SUM(BA95:BA100),2)</f>
        <v>0</v>
      </c>
      <c r="BB94" s="92">
        <f>ROUND(SUM(BB95:BB100),2)</f>
        <v>0</v>
      </c>
      <c r="BC94" s="92">
        <f>ROUND(SUM(BC95:BC100),2)</f>
        <v>0</v>
      </c>
      <c r="BD94" s="94">
        <f>ROUND(SUM(BD95:BD100),2)</f>
        <v>0</v>
      </c>
      <c r="BS94" s="95" t="s">
        <v>76</v>
      </c>
      <c r="BT94" s="95" t="s">
        <v>77</v>
      </c>
      <c r="BU94" s="96" t="s">
        <v>78</v>
      </c>
      <c r="BV94" s="95" t="s">
        <v>79</v>
      </c>
      <c r="BW94" s="95" t="s">
        <v>4</v>
      </c>
      <c r="BX94" s="95" t="s">
        <v>80</v>
      </c>
      <c r="CL94" s="95" t="s">
        <v>1</v>
      </c>
    </row>
    <row r="95" s="6" customFormat="1" ht="16.5" customHeight="1">
      <c r="A95" s="97" t="s">
        <v>81</v>
      </c>
      <c r="B95" s="98"/>
      <c r="C95" s="99"/>
      <c r="D95" s="100" t="s">
        <v>82</v>
      </c>
      <c r="E95" s="100"/>
      <c r="F95" s="100"/>
      <c r="G95" s="100"/>
      <c r="H95" s="100"/>
      <c r="I95" s="101"/>
      <c r="J95" s="100" t="s">
        <v>83</v>
      </c>
      <c r="K95" s="100"/>
      <c r="L95" s="100"/>
      <c r="M95" s="100"/>
      <c r="N95" s="100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00"/>
      <c r="AC95" s="100"/>
      <c r="AD95" s="100"/>
      <c r="AE95" s="100"/>
      <c r="AF95" s="100"/>
      <c r="AG95" s="102">
        <f>'00 - Vedlejší Rozpočtové ...'!J30</f>
        <v>0</v>
      </c>
      <c r="AH95" s="101"/>
      <c r="AI95" s="101"/>
      <c r="AJ95" s="101"/>
      <c r="AK95" s="101"/>
      <c r="AL95" s="101"/>
      <c r="AM95" s="101"/>
      <c r="AN95" s="102">
        <f>SUM(AG95,AT95)</f>
        <v>0</v>
      </c>
      <c r="AO95" s="101"/>
      <c r="AP95" s="101"/>
      <c r="AQ95" s="103" t="s">
        <v>84</v>
      </c>
      <c r="AR95" s="98"/>
      <c r="AS95" s="104">
        <v>0</v>
      </c>
      <c r="AT95" s="105">
        <f>ROUND(SUM(AV95:AW95),2)</f>
        <v>0</v>
      </c>
      <c r="AU95" s="106">
        <f>'00 - Vedlejší Rozpočtové ...'!P121</f>
        <v>0</v>
      </c>
      <c r="AV95" s="105">
        <f>'00 - Vedlejší Rozpočtové ...'!J33</f>
        <v>0</v>
      </c>
      <c r="AW95" s="105">
        <f>'00 - Vedlejší Rozpočtové ...'!J34</f>
        <v>0</v>
      </c>
      <c r="AX95" s="105">
        <f>'00 - Vedlejší Rozpočtové ...'!J35</f>
        <v>0</v>
      </c>
      <c r="AY95" s="105">
        <f>'00 - Vedlejší Rozpočtové ...'!J36</f>
        <v>0</v>
      </c>
      <c r="AZ95" s="105">
        <f>'00 - Vedlejší Rozpočtové ...'!F33</f>
        <v>0</v>
      </c>
      <c r="BA95" s="105">
        <f>'00 - Vedlejší Rozpočtové ...'!F34</f>
        <v>0</v>
      </c>
      <c r="BB95" s="105">
        <f>'00 - Vedlejší Rozpočtové ...'!F35</f>
        <v>0</v>
      </c>
      <c r="BC95" s="105">
        <f>'00 - Vedlejší Rozpočtové ...'!F36</f>
        <v>0</v>
      </c>
      <c r="BD95" s="107">
        <f>'00 - Vedlejší Rozpočtové ...'!F37</f>
        <v>0</v>
      </c>
      <c r="BT95" s="108" t="s">
        <v>85</v>
      </c>
      <c r="BV95" s="108" t="s">
        <v>79</v>
      </c>
      <c r="BW95" s="108" t="s">
        <v>86</v>
      </c>
      <c r="BX95" s="108" t="s">
        <v>4</v>
      </c>
      <c r="CL95" s="108" t="s">
        <v>1</v>
      </c>
      <c r="CM95" s="108" t="s">
        <v>87</v>
      </c>
    </row>
    <row r="96" s="6" customFormat="1" ht="16.5" customHeight="1">
      <c r="A96" s="97" t="s">
        <v>81</v>
      </c>
      <c r="B96" s="98"/>
      <c r="C96" s="99"/>
      <c r="D96" s="100" t="s">
        <v>88</v>
      </c>
      <c r="E96" s="100"/>
      <c r="F96" s="100"/>
      <c r="G96" s="100"/>
      <c r="H96" s="100"/>
      <c r="I96" s="101"/>
      <c r="J96" s="100" t="s">
        <v>89</v>
      </c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2">
        <f>'01 - Stavební část'!J30</f>
        <v>0</v>
      </c>
      <c r="AH96" s="101"/>
      <c r="AI96" s="101"/>
      <c r="AJ96" s="101"/>
      <c r="AK96" s="101"/>
      <c r="AL96" s="101"/>
      <c r="AM96" s="101"/>
      <c r="AN96" s="102">
        <f>SUM(AG96,AT96)</f>
        <v>0</v>
      </c>
      <c r="AO96" s="101"/>
      <c r="AP96" s="101"/>
      <c r="AQ96" s="103" t="s">
        <v>84</v>
      </c>
      <c r="AR96" s="98"/>
      <c r="AS96" s="104">
        <v>0</v>
      </c>
      <c r="AT96" s="105">
        <f>ROUND(SUM(AV96:AW96),2)</f>
        <v>0</v>
      </c>
      <c r="AU96" s="106">
        <f>'01 - Stavební část'!P139</f>
        <v>0</v>
      </c>
      <c r="AV96" s="105">
        <f>'01 - Stavební část'!J33</f>
        <v>0</v>
      </c>
      <c r="AW96" s="105">
        <f>'01 - Stavební část'!J34</f>
        <v>0</v>
      </c>
      <c r="AX96" s="105">
        <f>'01 - Stavební část'!J35</f>
        <v>0</v>
      </c>
      <c r="AY96" s="105">
        <f>'01 - Stavební část'!J36</f>
        <v>0</v>
      </c>
      <c r="AZ96" s="105">
        <f>'01 - Stavební část'!F33</f>
        <v>0</v>
      </c>
      <c r="BA96" s="105">
        <f>'01 - Stavební část'!F34</f>
        <v>0</v>
      </c>
      <c r="BB96" s="105">
        <f>'01 - Stavební část'!F35</f>
        <v>0</v>
      </c>
      <c r="BC96" s="105">
        <f>'01 - Stavební část'!F36</f>
        <v>0</v>
      </c>
      <c r="BD96" s="107">
        <f>'01 - Stavební část'!F37</f>
        <v>0</v>
      </c>
      <c r="BT96" s="108" t="s">
        <v>85</v>
      </c>
      <c r="BV96" s="108" t="s">
        <v>79</v>
      </c>
      <c r="BW96" s="108" t="s">
        <v>90</v>
      </c>
      <c r="BX96" s="108" t="s">
        <v>4</v>
      </c>
      <c r="CL96" s="108" t="s">
        <v>1</v>
      </c>
      <c r="CM96" s="108" t="s">
        <v>87</v>
      </c>
    </row>
    <row r="97" s="6" customFormat="1" ht="16.5" customHeight="1">
      <c r="A97" s="97" t="s">
        <v>81</v>
      </c>
      <c r="B97" s="98"/>
      <c r="C97" s="99"/>
      <c r="D97" s="100" t="s">
        <v>91</v>
      </c>
      <c r="E97" s="100"/>
      <c r="F97" s="100"/>
      <c r="G97" s="100"/>
      <c r="H97" s="100"/>
      <c r="I97" s="101"/>
      <c r="J97" s="100" t="s">
        <v>92</v>
      </c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00"/>
      <c r="AC97" s="100"/>
      <c r="AD97" s="100"/>
      <c r="AE97" s="100"/>
      <c r="AF97" s="100"/>
      <c r="AG97" s="102">
        <f>'02 - VZT'!J30</f>
        <v>0</v>
      </c>
      <c r="AH97" s="101"/>
      <c r="AI97" s="101"/>
      <c r="AJ97" s="101"/>
      <c r="AK97" s="101"/>
      <c r="AL97" s="101"/>
      <c r="AM97" s="101"/>
      <c r="AN97" s="102">
        <f>SUM(AG97,AT97)</f>
        <v>0</v>
      </c>
      <c r="AO97" s="101"/>
      <c r="AP97" s="101"/>
      <c r="AQ97" s="103" t="s">
        <v>84</v>
      </c>
      <c r="AR97" s="98"/>
      <c r="AS97" s="104">
        <v>0</v>
      </c>
      <c r="AT97" s="105">
        <f>ROUND(SUM(AV97:AW97),2)</f>
        <v>0</v>
      </c>
      <c r="AU97" s="106">
        <f>'02 - VZT'!P121</f>
        <v>0</v>
      </c>
      <c r="AV97" s="105">
        <f>'02 - VZT'!J33</f>
        <v>0</v>
      </c>
      <c r="AW97" s="105">
        <f>'02 - VZT'!J34</f>
        <v>0</v>
      </c>
      <c r="AX97" s="105">
        <f>'02 - VZT'!J35</f>
        <v>0</v>
      </c>
      <c r="AY97" s="105">
        <f>'02 - VZT'!J36</f>
        <v>0</v>
      </c>
      <c r="AZ97" s="105">
        <f>'02 - VZT'!F33</f>
        <v>0</v>
      </c>
      <c r="BA97" s="105">
        <f>'02 - VZT'!F34</f>
        <v>0</v>
      </c>
      <c r="BB97" s="105">
        <f>'02 - VZT'!F35</f>
        <v>0</v>
      </c>
      <c r="BC97" s="105">
        <f>'02 - VZT'!F36</f>
        <v>0</v>
      </c>
      <c r="BD97" s="107">
        <f>'02 - VZT'!F37</f>
        <v>0</v>
      </c>
      <c r="BT97" s="108" t="s">
        <v>85</v>
      </c>
      <c r="BV97" s="108" t="s">
        <v>79</v>
      </c>
      <c r="BW97" s="108" t="s">
        <v>93</v>
      </c>
      <c r="BX97" s="108" t="s">
        <v>4</v>
      </c>
      <c r="CL97" s="108" t="s">
        <v>1</v>
      </c>
      <c r="CM97" s="108" t="s">
        <v>87</v>
      </c>
    </row>
    <row r="98" s="6" customFormat="1" ht="16.5" customHeight="1">
      <c r="A98" s="97" t="s">
        <v>81</v>
      </c>
      <c r="B98" s="98"/>
      <c r="C98" s="99"/>
      <c r="D98" s="100" t="s">
        <v>94</v>
      </c>
      <c r="E98" s="100"/>
      <c r="F98" s="100"/>
      <c r="G98" s="100"/>
      <c r="H98" s="100"/>
      <c r="I98" s="101"/>
      <c r="J98" s="100" t="s">
        <v>95</v>
      </c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00"/>
      <c r="AC98" s="100"/>
      <c r="AD98" s="100"/>
      <c r="AE98" s="100"/>
      <c r="AF98" s="100"/>
      <c r="AG98" s="102">
        <f>'03 - UT'!J30</f>
        <v>0</v>
      </c>
      <c r="AH98" s="101"/>
      <c r="AI98" s="101"/>
      <c r="AJ98" s="101"/>
      <c r="AK98" s="101"/>
      <c r="AL98" s="101"/>
      <c r="AM98" s="101"/>
      <c r="AN98" s="102">
        <f>SUM(AG98,AT98)</f>
        <v>0</v>
      </c>
      <c r="AO98" s="101"/>
      <c r="AP98" s="101"/>
      <c r="AQ98" s="103" t="s">
        <v>84</v>
      </c>
      <c r="AR98" s="98"/>
      <c r="AS98" s="104">
        <v>0</v>
      </c>
      <c r="AT98" s="105">
        <f>ROUND(SUM(AV98:AW98),2)</f>
        <v>0</v>
      </c>
      <c r="AU98" s="106">
        <f>'03 - UT'!P126</f>
        <v>0</v>
      </c>
      <c r="AV98" s="105">
        <f>'03 - UT'!J33</f>
        <v>0</v>
      </c>
      <c r="AW98" s="105">
        <f>'03 - UT'!J34</f>
        <v>0</v>
      </c>
      <c r="AX98" s="105">
        <f>'03 - UT'!J35</f>
        <v>0</v>
      </c>
      <c r="AY98" s="105">
        <f>'03 - UT'!J36</f>
        <v>0</v>
      </c>
      <c r="AZ98" s="105">
        <f>'03 - UT'!F33</f>
        <v>0</v>
      </c>
      <c r="BA98" s="105">
        <f>'03 - UT'!F34</f>
        <v>0</v>
      </c>
      <c r="BB98" s="105">
        <f>'03 - UT'!F35</f>
        <v>0</v>
      </c>
      <c r="BC98" s="105">
        <f>'03 - UT'!F36</f>
        <v>0</v>
      </c>
      <c r="BD98" s="107">
        <f>'03 - UT'!F37</f>
        <v>0</v>
      </c>
      <c r="BT98" s="108" t="s">
        <v>85</v>
      </c>
      <c r="BV98" s="108" t="s">
        <v>79</v>
      </c>
      <c r="BW98" s="108" t="s">
        <v>96</v>
      </c>
      <c r="BX98" s="108" t="s">
        <v>4</v>
      </c>
      <c r="CL98" s="108" t="s">
        <v>1</v>
      </c>
      <c r="CM98" s="108" t="s">
        <v>87</v>
      </c>
    </row>
    <row r="99" s="6" customFormat="1" ht="16.5" customHeight="1">
      <c r="A99" s="97" t="s">
        <v>81</v>
      </c>
      <c r="B99" s="98"/>
      <c r="C99" s="99"/>
      <c r="D99" s="100" t="s">
        <v>97</v>
      </c>
      <c r="E99" s="100"/>
      <c r="F99" s="100"/>
      <c r="G99" s="100"/>
      <c r="H99" s="100"/>
      <c r="I99" s="101"/>
      <c r="J99" s="100" t="s">
        <v>98</v>
      </c>
      <c r="K99" s="100"/>
      <c r="L99" s="100"/>
      <c r="M99" s="100"/>
      <c r="N99" s="100"/>
      <c r="O99" s="100"/>
      <c r="P99" s="100"/>
      <c r="Q99" s="100"/>
      <c r="R99" s="100"/>
      <c r="S99" s="100"/>
      <c r="T99" s="100"/>
      <c r="U99" s="100"/>
      <c r="V99" s="100"/>
      <c r="W99" s="100"/>
      <c r="X99" s="100"/>
      <c r="Y99" s="100"/>
      <c r="Z99" s="100"/>
      <c r="AA99" s="100"/>
      <c r="AB99" s="100"/>
      <c r="AC99" s="100"/>
      <c r="AD99" s="100"/>
      <c r="AE99" s="100"/>
      <c r="AF99" s="100"/>
      <c r="AG99" s="102">
        <f>'04 - ZTI'!J30</f>
        <v>0</v>
      </c>
      <c r="AH99" s="101"/>
      <c r="AI99" s="101"/>
      <c r="AJ99" s="101"/>
      <c r="AK99" s="101"/>
      <c r="AL99" s="101"/>
      <c r="AM99" s="101"/>
      <c r="AN99" s="102">
        <f>SUM(AG99,AT99)</f>
        <v>0</v>
      </c>
      <c r="AO99" s="101"/>
      <c r="AP99" s="101"/>
      <c r="AQ99" s="103" t="s">
        <v>84</v>
      </c>
      <c r="AR99" s="98"/>
      <c r="AS99" s="104">
        <v>0</v>
      </c>
      <c r="AT99" s="105">
        <f>ROUND(SUM(AV99:AW99),2)</f>
        <v>0</v>
      </c>
      <c r="AU99" s="106">
        <f>'04 - ZTI'!P134</f>
        <v>0</v>
      </c>
      <c r="AV99" s="105">
        <f>'04 - ZTI'!J33</f>
        <v>0</v>
      </c>
      <c r="AW99" s="105">
        <f>'04 - ZTI'!J34</f>
        <v>0</v>
      </c>
      <c r="AX99" s="105">
        <f>'04 - ZTI'!J35</f>
        <v>0</v>
      </c>
      <c r="AY99" s="105">
        <f>'04 - ZTI'!J36</f>
        <v>0</v>
      </c>
      <c r="AZ99" s="105">
        <f>'04 - ZTI'!F33</f>
        <v>0</v>
      </c>
      <c r="BA99" s="105">
        <f>'04 - ZTI'!F34</f>
        <v>0</v>
      </c>
      <c r="BB99" s="105">
        <f>'04 - ZTI'!F35</f>
        <v>0</v>
      </c>
      <c r="BC99" s="105">
        <f>'04 - ZTI'!F36</f>
        <v>0</v>
      </c>
      <c r="BD99" s="107">
        <f>'04 - ZTI'!F37</f>
        <v>0</v>
      </c>
      <c r="BT99" s="108" t="s">
        <v>85</v>
      </c>
      <c r="BV99" s="108" t="s">
        <v>79</v>
      </c>
      <c r="BW99" s="108" t="s">
        <v>99</v>
      </c>
      <c r="BX99" s="108" t="s">
        <v>4</v>
      </c>
      <c r="CL99" s="108" t="s">
        <v>1</v>
      </c>
      <c r="CM99" s="108" t="s">
        <v>87</v>
      </c>
    </row>
    <row r="100" s="6" customFormat="1" ht="16.5" customHeight="1">
      <c r="A100" s="97" t="s">
        <v>81</v>
      </c>
      <c r="B100" s="98"/>
      <c r="C100" s="99"/>
      <c r="D100" s="100" t="s">
        <v>100</v>
      </c>
      <c r="E100" s="100"/>
      <c r="F100" s="100"/>
      <c r="G100" s="100"/>
      <c r="H100" s="100"/>
      <c r="I100" s="101"/>
      <c r="J100" s="100" t="s">
        <v>101</v>
      </c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00"/>
      <c r="AC100" s="100"/>
      <c r="AD100" s="100"/>
      <c r="AE100" s="100"/>
      <c r="AF100" s="100"/>
      <c r="AG100" s="102">
        <f>'05 - EI'!J30</f>
        <v>0</v>
      </c>
      <c r="AH100" s="101"/>
      <c r="AI100" s="101"/>
      <c r="AJ100" s="101"/>
      <c r="AK100" s="101"/>
      <c r="AL100" s="101"/>
      <c r="AM100" s="101"/>
      <c r="AN100" s="102">
        <f>SUM(AG100,AT100)</f>
        <v>0</v>
      </c>
      <c r="AO100" s="101"/>
      <c r="AP100" s="101"/>
      <c r="AQ100" s="103" t="s">
        <v>84</v>
      </c>
      <c r="AR100" s="98"/>
      <c r="AS100" s="109">
        <v>0</v>
      </c>
      <c r="AT100" s="110">
        <f>ROUND(SUM(AV100:AW100),2)</f>
        <v>0</v>
      </c>
      <c r="AU100" s="111">
        <f>'05 - EI'!P131</f>
        <v>0</v>
      </c>
      <c r="AV100" s="110">
        <f>'05 - EI'!J33</f>
        <v>0</v>
      </c>
      <c r="AW100" s="110">
        <f>'05 - EI'!J34</f>
        <v>0</v>
      </c>
      <c r="AX100" s="110">
        <f>'05 - EI'!J35</f>
        <v>0</v>
      </c>
      <c r="AY100" s="110">
        <f>'05 - EI'!J36</f>
        <v>0</v>
      </c>
      <c r="AZ100" s="110">
        <f>'05 - EI'!F33</f>
        <v>0</v>
      </c>
      <c r="BA100" s="110">
        <f>'05 - EI'!F34</f>
        <v>0</v>
      </c>
      <c r="BB100" s="110">
        <f>'05 - EI'!F35</f>
        <v>0</v>
      </c>
      <c r="BC100" s="110">
        <f>'05 - EI'!F36</f>
        <v>0</v>
      </c>
      <c r="BD100" s="112">
        <f>'05 - EI'!F37</f>
        <v>0</v>
      </c>
      <c r="BT100" s="108" t="s">
        <v>85</v>
      </c>
      <c r="BV100" s="108" t="s">
        <v>79</v>
      </c>
      <c r="BW100" s="108" t="s">
        <v>102</v>
      </c>
      <c r="BX100" s="108" t="s">
        <v>4</v>
      </c>
      <c r="CL100" s="108" t="s">
        <v>1</v>
      </c>
      <c r="CM100" s="108" t="s">
        <v>87</v>
      </c>
    </row>
    <row r="101" s="1" customFormat="1" ht="30" customHeight="1">
      <c r="B101" s="36"/>
      <c r="AR101" s="36"/>
    </row>
    <row r="102" s="1" customFormat="1" ht="6.96" customHeight="1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6"/>
      <c r="S102" s="56"/>
      <c r="T102" s="56"/>
      <c r="U102" s="56"/>
      <c r="V102" s="56"/>
      <c r="W102" s="56"/>
      <c r="X102" s="56"/>
      <c r="Y102" s="56"/>
      <c r="Z102" s="56"/>
      <c r="AA102" s="56"/>
      <c r="AB102" s="56"/>
      <c r="AC102" s="56"/>
      <c r="AD102" s="56"/>
      <c r="AE102" s="56"/>
      <c r="AF102" s="56"/>
      <c r="AG102" s="56"/>
      <c r="AH102" s="56"/>
      <c r="AI102" s="56"/>
      <c r="AJ102" s="56"/>
      <c r="AK102" s="56"/>
      <c r="AL102" s="56"/>
      <c r="AM102" s="56"/>
      <c r="AN102" s="56"/>
      <c r="AO102" s="56"/>
      <c r="AP102" s="56"/>
      <c r="AQ102" s="56"/>
      <c r="AR102" s="36"/>
    </row>
  </sheetData>
  <mergeCells count="62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N99:AP99"/>
    <mergeCell ref="AG99:AM99"/>
    <mergeCell ref="AN100:AP100"/>
    <mergeCell ref="AG100:AM100"/>
    <mergeCell ref="AG94:AM94"/>
    <mergeCell ref="AN94:AP94"/>
    <mergeCell ref="C92:G92"/>
    <mergeCell ref="I92:AF92"/>
    <mergeCell ref="D95:H95"/>
    <mergeCell ref="J95:AF95"/>
    <mergeCell ref="D96:H96"/>
    <mergeCell ref="J96:AF96"/>
    <mergeCell ref="D97:H97"/>
    <mergeCell ref="J97:AF97"/>
    <mergeCell ref="D98:H98"/>
    <mergeCell ref="J98:AF98"/>
    <mergeCell ref="D99:H99"/>
    <mergeCell ref="J99:AF99"/>
    <mergeCell ref="D100:H100"/>
    <mergeCell ref="J100:AF100"/>
  </mergeCells>
  <hyperlinks>
    <hyperlink ref="A95" location="'00 - Vedlejší Rozpočtové ...'!C2" display="/"/>
    <hyperlink ref="A96" location="'01 - Stavební část'!C2" display="/"/>
    <hyperlink ref="A97" location="'02 - VZT'!C2" display="/"/>
    <hyperlink ref="A98" location="'03 - UT'!C2" display="/"/>
    <hyperlink ref="A99" location="'04 - ZTI'!C2" display="/"/>
    <hyperlink ref="A100" location="'05 - EI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86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105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ROUND(J121,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ROUND((SUM(BE121:BE140)),  2)</f>
        <v>0</v>
      </c>
      <c r="I33" s="126">
        <v>0.20999999999999999</v>
      </c>
      <c r="J33" s="125">
        <f>ROUND(((SUM(BE121:BE140))*I33),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ROUND((SUM(BF121:BF140)),  2)</f>
        <v>0</v>
      </c>
      <c r="I34" s="126">
        <v>0.14999999999999999</v>
      </c>
      <c r="J34" s="125">
        <f>ROUND(((SUM(BF121:BF140))*I34),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ROUND((SUM(BG121:BG140)),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ROUND((SUM(BH121:BH140)),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ROUND((SUM(BI121:BI140)),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00 - Vedlejší Rozpočtové Náklady ( VRN )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J121</f>
        <v>0</v>
      </c>
      <c r="L96" s="36"/>
      <c r="AU96" s="17" t="s">
        <v>111</v>
      </c>
    </row>
    <row r="97" s="8" customFormat="1" ht="24.96" customHeight="1">
      <c r="B97" s="144"/>
      <c r="D97" s="145" t="s">
        <v>112</v>
      </c>
      <c r="E97" s="146"/>
      <c r="F97" s="146"/>
      <c r="G97" s="146"/>
      <c r="H97" s="146"/>
      <c r="I97" s="147"/>
      <c r="J97" s="148">
        <f>J122</f>
        <v>0</v>
      </c>
      <c r="L97" s="144"/>
    </row>
    <row r="98" s="9" customFormat="1" ht="19.92" customHeight="1">
      <c r="B98" s="149"/>
      <c r="D98" s="150" t="s">
        <v>113</v>
      </c>
      <c r="E98" s="151"/>
      <c r="F98" s="151"/>
      <c r="G98" s="151"/>
      <c r="H98" s="151"/>
      <c r="I98" s="152"/>
      <c r="J98" s="153">
        <f>J123</f>
        <v>0</v>
      </c>
      <c r="L98" s="149"/>
    </row>
    <row r="99" s="9" customFormat="1" ht="19.92" customHeight="1">
      <c r="B99" s="149"/>
      <c r="D99" s="150" t="s">
        <v>114</v>
      </c>
      <c r="E99" s="151"/>
      <c r="F99" s="151"/>
      <c r="G99" s="151"/>
      <c r="H99" s="151"/>
      <c r="I99" s="152"/>
      <c r="J99" s="153">
        <f>J128</f>
        <v>0</v>
      </c>
      <c r="L99" s="149"/>
    </row>
    <row r="100" s="9" customFormat="1" ht="19.92" customHeight="1">
      <c r="B100" s="149"/>
      <c r="D100" s="150" t="s">
        <v>115</v>
      </c>
      <c r="E100" s="151"/>
      <c r="F100" s="151"/>
      <c r="G100" s="151"/>
      <c r="H100" s="151"/>
      <c r="I100" s="152"/>
      <c r="J100" s="153">
        <f>J131</f>
        <v>0</v>
      </c>
      <c r="L100" s="149"/>
    </row>
    <row r="101" s="9" customFormat="1" ht="19.92" customHeight="1">
      <c r="B101" s="149"/>
      <c r="D101" s="150" t="s">
        <v>116</v>
      </c>
      <c r="E101" s="151"/>
      <c r="F101" s="151"/>
      <c r="G101" s="151"/>
      <c r="H101" s="151"/>
      <c r="I101" s="152"/>
      <c r="J101" s="153">
        <f>J136</f>
        <v>0</v>
      </c>
      <c r="L101" s="149"/>
    </row>
    <row r="102" s="1" customFormat="1" ht="21.84" customHeight="1">
      <c r="B102" s="36"/>
      <c r="I102" s="117"/>
      <c r="L102" s="36"/>
    </row>
    <row r="103" s="1" customFormat="1" ht="6.96" customHeight="1">
      <c r="B103" s="55"/>
      <c r="C103" s="56"/>
      <c r="D103" s="56"/>
      <c r="E103" s="56"/>
      <c r="F103" s="56"/>
      <c r="G103" s="56"/>
      <c r="H103" s="56"/>
      <c r="I103" s="138"/>
      <c r="J103" s="56"/>
      <c r="K103" s="56"/>
      <c r="L103" s="36"/>
    </row>
    <row r="107" s="1" customFormat="1" ht="6.96" customHeight="1">
      <c r="B107" s="57"/>
      <c r="C107" s="58"/>
      <c r="D107" s="58"/>
      <c r="E107" s="58"/>
      <c r="F107" s="58"/>
      <c r="G107" s="58"/>
      <c r="H107" s="58"/>
      <c r="I107" s="139"/>
      <c r="J107" s="58"/>
      <c r="K107" s="58"/>
      <c r="L107" s="36"/>
    </row>
    <row r="108" s="1" customFormat="1" ht="24.96" customHeight="1">
      <c r="B108" s="36"/>
      <c r="C108" s="21" t="s">
        <v>117</v>
      </c>
      <c r="I108" s="117"/>
      <c r="L108" s="36"/>
    </row>
    <row r="109" s="1" customFormat="1" ht="6.96" customHeight="1">
      <c r="B109" s="36"/>
      <c r="I109" s="117"/>
      <c r="L109" s="36"/>
    </row>
    <row r="110" s="1" customFormat="1" ht="12" customHeight="1">
      <c r="B110" s="36"/>
      <c r="C110" s="30" t="s">
        <v>16</v>
      </c>
      <c r="I110" s="117"/>
      <c r="L110" s="36"/>
    </row>
    <row r="111" s="1" customFormat="1" ht="16.5" customHeight="1">
      <c r="B111" s="36"/>
      <c r="E111" s="116" t="str">
        <f>E7</f>
        <v>MULTIMEDIÁLNÍ UČEBNA PRO VÝUKU CIZÍCH JAZYKŮ,PŘÍRODNÍCH VĚD A ŘEMESEL - NÁSTAVBA PAVILONU DÍLEN</v>
      </c>
      <c r="F111" s="30"/>
      <c r="G111" s="30"/>
      <c r="H111" s="30"/>
      <c r="I111" s="117"/>
      <c r="L111" s="36"/>
    </row>
    <row r="112" s="1" customFormat="1" ht="12" customHeight="1">
      <c r="B112" s="36"/>
      <c r="C112" s="30" t="s">
        <v>104</v>
      </c>
      <c r="I112" s="117"/>
      <c r="L112" s="36"/>
    </row>
    <row r="113" s="1" customFormat="1" ht="16.5" customHeight="1">
      <c r="B113" s="36"/>
      <c r="E113" s="62" t="str">
        <f>E9</f>
        <v>00 - Vedlejší Rozpočtové Náklady ( VRN )</v>
      </c>
      <c r="F113" s="1"/>
      <c r="G113" s="1"/>
      <c r="H113" s="1"/>
      <c r="I113" s="117"/>
      <c r="L113" s="36"/>
    </row>
    <row r="114" s="1" customFormat="1" ht="6.96" customHeight="1">
      <c r="B114" s="36"/>
      <c r="I114" s="117"/>
      <c r="L114" s="36"/>
    </row>
    <row r="115" s="1" customFormat="1" ht="12" customHeight="1">
      <c r="B115" s="36"/>
      <c r="C115" s="30" t="s">
        <v>20</v>
      </c>
      <c r="F115" s="25" t="str">
        <f>F12</f>
        <v>Základní škola Fantova,Gen.Fanty 446,Kaplice</v>
      </c>
      <c r="I115" s="118" t="s">
        <v>22</v>
      </c>
      <c r="J115" s="64" t="str">
        <f>IF(J12="","",J12)</f>
        <v>12. 8. 2020</v>
      </c>
      <c r="L115" s="36"/>
    </row>
    <row r="116" s="1" customFormat="1" ht="6.96" customHeight="1">
      <c r="B116" s="36"/>
      <c r="I116" s="117"/>
      <c r="L116" s="36"/>
    </row>
    <row r="117" s="1" customFormat="1" ht="58.2" customHeight="1">
      <c r="B117" s="36"/>
      <c r="C117" s="30" t="s">
        <v>24</v>
      </c>
      <c r="F117" s="25" t="str">
        <f>E15</f>
        <v>Město Kaplice,Náměstí 70,382 41 Kapice</v>
      </c>
      <c r="I117" s="118" t="s">
        <v>30</v>
      </c>
      <c r="J117" s="34" t="str">
        <f>E21</f>
        <v>AGP nova spol.s.r.o.(Ing. Vladimír Polanský, CSc.)</v>
      </c>
      <c r="L117" s="36"/>
    </row>
    <row r="118" s="1" customFormat="1" ht="15.15" customHeight="1">
      <c r="B118" s="36"/>
      <c r="C118" s="30" t="s">
        <v>28</v>
      </c>
      <c r="F118" s="25" t="str">
        <f>IF(E18="","",E18)</f>
        <v>Vyplň údaj</v>
      </c>
      <c r="I118" s="118" t="s">
        <v>33</v>
      </c>
      <c r="J118" s="34" t="str">
        <f>E24</f>
        <v xml:space="preserve"> </v>
      </c>
      <c r="L118" s="36"/>
    </row>
    <row r="119" s="1" customFormat="1" ht="10.32" customHeight="1">
      <c r="B119" s="36"/>
      <c r="I119" s="117"/>
      <c r="L119" s="36"/>
    </row>
    <row r="120" s="10" customFormat="1" ht="29.28" customHeight="1">
      <c r="B120" s="154"/>
      <c r="C120" s="155" t="s">
        <v>118</v>
      </c>
      <c r="D120" s="156" t="s">
        <v>62</v>
      </c>
      <c r="E120" s="156" t="s">
        <v>58</v>
      </c>
      <c r="F120" s="156" t="s">
        <v>59</v>
      </c>
      <c r="G120" s="156" t="s">
        <v>119</v>
      </c>
      <c r="H120" s="156" t="s">
        <v>120</v>
      </c>
      <c r="I120" s="157" t="s">
        <v>121</v>
      </c>
      <c r="J120" s="158" t="s">
        <v>109</v>
      </c>
      <c r="K120" s="159" t="s">
        <v>122</v>
      </c>
      <c r="L120" s="154"/>
      <c r="M120" s="81" t="s">
        <v>1</v>
      </c>
      <c r="N120" s="82" t="s">
        <v>41</v>
      </c>
      <c r="O120" s="82" t="s">
        <v>123</v>
      </c>
      <c r="P120" s="82" t="s">
        <v>124</v>
      </c>
      <c r="Q120" s="82" t="s">
        <v>125</v>
      </c>
      <c r="R120" s="82" t="s">
        <v>126</v>
      </c>
      <c r="S120" s="82" t="s">
        <v>127</v>
      </c>
      <c r="T120" s="83" t="s">
        <v>128</v>
      </c>
    </row>
    <row r="121" s="1" customFormat="1" ht="22.8" customHeight="1">
      <c r="B121" s="36"/>
      <c r="C121" s="86" t="s">
        <v>129</v>
      </c>
      <c r="I121" s="117"/>
      <c r="J121" s="160">
        <f>BK121</f>
        <v>0</v>
      </c>
      <c r="L121" s="36"/>
      <c r="M121" s="84"/>
      <c r="N121" s="68"/>
      <c r="O121" s="68"/>
      <c r="P121" s="161">
        <f>P122</f>
        <v>0</v>
      </c>
      <c r="Q121" s="68"/>
      <c r="R121" s="161">
        <f>R122</f>
        <v>0</v>
      </c>
      <c r="S121" s="68"/>
      <c r="T121" s="162">
        <f>T122</f>
        <v>0</v>
      </c>
      <c r="AT121" s="17" t="s">
        <v>76</v>
      </c>
      <c r="AU121" s="17" t="s">
        <v>111</v>
      </c>
      <c r="BK121" s="163">
        <f>BK122</f>
        <v>0</v>
      </c>
    </row>
    <row r="122" s="11" customFormat="1" ht="25.92" customHeight="1">
      <c r="B122" s="164"/>
      <c r="D122" s="165" t="s">
        <v>76</v>
      </c>
      <c r="E122" s="166" t="s">
        <v>130</v>
      </c>
      <c r="F122" s="166" t="s">
        <v>131</v>
      </c>
      <c r="I122" s="167"/>
      <c r="J122" s="168">
        <f>BK122</f>
        <v>0</v>
      </c>
      <c r="L122" s="164"/>
      <c r="M122" s="169"/>
      <c r="N122" s="170"/>
      <c r="O122" s="170"/>
      <c r="P122" s="171">
        <f>P123+P128+P131+P136</f>
        <v>0</v>
      </c>
      <c r="Q122" s="170"/>
      <c r="R122" s="171">
        <f>R123+R128+R131+R136</f>
        <v>0</v>
      </c>
      <c r="S122" s="170"/>
      <c r="T122" s="172">
        <f>T123+T128+T131+T136</f>
        <v>0</v>
      </c>
      <c r="AR122" s="165" t="s">
        <v>85</v>
      </c>
      <c r="AT122" s="173" t="s">
        <v>76</v>
      </c>
      <c r="AU122" s="173" t="s">
        <v>77</v>
      </c>
      <c r="AY122" s="165" t="s">
        <v>132</v>
      </c>
      <c r="BK122" s="174">
        <f>BK123+BK128+BK131+BK136</f>
        <v>0</v>
      </c>
    </row>
    <row r="123" s="11" customFormat="1" ht="22.8" customHeight="1">
      <c r="B123" s="164"/>
      <c r="D123" s="165" t="s">
        <v>76</v>
      </c>
      <c r="E123" s="175" t="s">
        <v>133</v>
      </c>
      <c r="F123" s="175" t="s">
        <v>134</v>
      </c>
      <c r="I123" s="167"/>
      <c r="J123" s="176">
        <f>BK123</f>
        <v>0</v>
      </c>
      <c r="L123" s="164"/>
      <c r="M123" s="169"/>
      <c r="N123" s="170"/>
      <c r="O123" s="170"/>
      <c r="P123" s="171">
        <f>SUM(P124:P127)</f>
        <v>0</v>
      </c>
      <c r="Q123" s="170"/>
      <c r="R123" s="171">
        <f>SUM(R124:R127)</f>
        <v>0</v>
      </c>
      <c r="S123" s="170"/>
      <c r="T123" s="172">
        <f>SUM(T124:T127)</f>
        <v>0</v>
      </c>
      <c r="AR123" s="165" t="s">
        <v>85</v>
      </c>
      <c r="AT123" s="173" t="s">
        <v>76</v>
      </c>
      <c r="AU123" s="173" t="s">
        <v>85</v>
      </c>
      <c r="AY123" s="165" t="s">
        <v>132</v>
      </c>
      <c r="BK123" s="174">
        <f>SUM(BK124:BK127)</f>
        <v>0</v>
      </c>
    </row>
    <row r="124" s="1" customFormat="1" ht="16.5" customHeight="1">
      <c r="B124" s="177"/>
      <c r="C124" s="178" t="s">
        <v>85</v>
      </c>
      <c r="D124" s="178" t="s">
        <v>135</v>
      </c>
      <c r="E124" s="179" t="s">
        <v>136</v>
      </c>
      <c r="F124" s="180" t="s">
        <v>137</v>
      </c>
      <c r="G124" s="181" t="s">
        <v>138</v>
      </c>
      <c r="H124" s="182">
        <v>1</v>
      </c>
      <c r="I124" s="183"/>
      <c r="J124" s="184">
        <f>ROUND(I124*H124,2)</f>
        <v>0</v>
      </c>
      <c r="K124" s="180" t="s">
        <v>1</v>
      </c>
      <c r="L124" s="36"/>
      <c r="M124" s="185" t="s">
        <v>1</v>
      </c>
      <c r="N124" s="186" t="s">
        <v>42</v>
      </c>
      <c r="O124" s="72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AR124" s="189" t="s">
        <v>139</v>
      </c>
      <c r="AT124" s="189" t="s">
        <v>135</v>
      </c>
      <c r="AU124" s="189" t="s">
        <v>87</v>
      </c>
      <c r="AY124" s="17" t="s">
        <v>132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85</v>
      </c>
      <c r="BK124" s="190">
        <f>ROUND(I124*H124,2)</f>
        <v>0</v>
      </c>
      <c r="BL124" s="17" t="s">
        <v>139</v>
      </c>
      <c r="BM124" s="189" t="s">
        <v>140</v>
      </c>
    </row>
    <row r="125" s="1" customFormat="1" ht="16.5" customHeight="1">
      <c r="B125" s="177"/>
      <c r="C125" s="178" t="s">
        <v>87</v>
      </c>
      <c r="D125" s="178" t="s">
        <v>135</v>
      </c>
      <c r="E125" s="179" t="s">
        <v>141</v>
      </c>
      <c r="F125" s="180" t="s">
        <v>142</v>
      </c>
      <c r="G125" s="181" t="s">
        <v>138</v>
      </c>
      <c r="H125" s="182">
        <v>1</v>
      </c>
      <c r="I125" s="183"/>
      <c r="J125" s="184">
        <f>ROUND(I125*H125,2)</f>
        <v>0</v>
      </c>
      <c r="K125" s="180" t="s">
        <v>1</v>
      </c>
      <c r="L125" s="36"/>
      <c r="M125" s="185" t="s">
        <v>1</v>
      </c>
      <c r="N125" s="186" t="s">
        <v>42</v>
      </c>
      <c r="O125" s="72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AR125" s="189" t="s">
        <v>139</v>
      </c>
      <c r="AT125" s="189" t="s">
        <v>135</v>
      </c>
      <c r="AU125" s="189" t="s">
        <v>87</v>
      </c>
      <c r="AY125" s="17" t="s">
        <v>132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85</v>
      </c>
      <c r="BK125" s="190">
        <f>ROUND(I125*H125,2)</f>
        <v>0</v>
      </c>
      <c r="BL125" s="17" t="s">
        <v>139</v>
      </c>
      <c r="BM125" s="189" t="s">
        <v>143</v>
      </c>
    </row>
    <row r="126" s="1" customFormat="1" ht="16.5" customHeight="1">
      <c r="B126" s="177"/>
      <c r="C126" s="178" t="s">
        <v>144</v>
      </c>
      <c r="D126" s="178" t="s">
        <v>135</v>
      </c>
      <c r="E126" s="179" t="s">
        <v>145</v>
      </c>
      <c r="F126" s="180" t="s">
        <v>146</v>
      </c>
      <c r="G126" s="181" t="s">
        <v>138</v>
      </c>
      <c r="H126" s="182">
        <v>1</v>
      </c>
      <c r="I126" s="183"/>
      <c r="J126" s="184">
        <f>ROUND(I126*H126,2)</f>
        <v>0</v>
      </c>
      <c r="K126" s="180" t="s">
        <v>1</v>
      </c>
      <c r="L126" s="36"/>
      <c r="M126" s="185" t="s">
        <v>1</v>
      </c>
      <c r="N126" s="186" t="s">
        <v>42</v>
      </c>
      <c r="O126" s="72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89" t="s">
        <v>139</v>
      </c>
      <c r="AT126" s="189" t="s">
        <v>135</v>
      </c>
      <c r="AU126" s="189" t="s">
        <v>87</v>
      </c>
      <c r="AY126" s="17" t="s">
        <v>132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85</v>
      </c>
      <c r="BK126" s="190">
        <f>ROUND(I126*H126,2)</f>
        <v>0</v>
      </c>
      <c r="BL126" s="17" t="s">
        <v>139</v>
      </c>
      <c r="BM126" s="189" t="s">
        <v>147</v>
      </c>
    </row>
    <row r="127" s="1" customFormat="1" ht="16.5" customHeight="1">
      <c r="B127" s="177"/>
      <c r="C127" s="178" t="s">
        <v>139</v>
      </c>
      <c r="D127" s="178" t="s">
        <v>135</v>
      </c>
      <c r="E127" s="179" t="s">
        <v>148</v>
      </c>
      <c r="F127" s="180" t="s">
        <v>149</v>
      </c>
      <c r="G127" s="181" t="s">
        <v>138</v>
      </c>
      <c r="H127" s="182">
        <v>1</v>
      </c>
      <c r="I127" s="183"/>
      <c r="J127" s="184">
        <f>ROUND(I127*H127,2)</f>
        <v>0</v>
      </c>
      <c r="K127" s="180" t="s">
        <v>1</v>
      </c>
      <c r="L127" s="36"/>
      <c r="M127" s="185" t="s">
        <v>1</v>
      </c>
      <c r="N127" s="186" t="s">
        <v>42</v>
      </c>
      <c r="O127" s="72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AR127" s="189" t="s">
        <v>139</v>
      </c>
      <c r="AT127" s="189" t="s">
        <v>135</v>
      </c>
      <c r="AU127" s="189" t="s">
        <v>87</v>
      </c>
      <c r="AY127" s="17" t="s">
        <v>132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85</v>
      </c>
      <c r="BK127" s="190">
        <f>ROUND(I127*H127,2)</f>
        <v>0</v>
      </c>
      <c r="BL127" s="17" t="s">
        <v>139</v>
      </c>
      <c r="BM127" s="189" t="s">
        <v>150</v>
      </c>
    </row>
    <row r="128" s="11" customFormat="1" ht="22.8" customHeight="1">
      <c r="B128" s="164"/>
      <c r="D128" s="165" t="s">
        <v>76</v>
      </c>
      <c r="E128" s="175" t="s">
        <v>151</v>
      </c>
      <c r="F128" s="175" t="s">
        <v>152</v>
      </c>
      <c r="I128" s="167"/>
      <c r="J128" s="176">
        <f>BK128</f>
        <v>0</v>
      </c>
      <c r="L128" s="164"/>
      <c r="M128" s="169"/>
      <c r="N128" s="170"/>
      <c r="O128" s="170"/>
      <c r="P128" s="171">
        <f>SUM(P129:P130)</f>
        <v>0</v>
      </c>
      <c r="Q128" s="170"/>
      <c r="R128" s="171">
        <f>SUM(R129:R130)</f>
        <v>0</v>
      </c>
      <c r="S128" s="170"/>
      <c r="T128" s="172">
        <f>SUM(T129:T130)</f>
        <v>0</v>
      </c>
      <c r="AR128" s="165" t="s">
        <v>153</v>
      </c>
      <c r="AT128" s="173" t="s">
        <v>76</v>
      </c>
      <c r="AU128" s="173" t="s">
        <v>85</v>
      </c>
      <c r="AY128" s="165" t="s">
        <v>132</v>
      </c>
      <c r="BK128" s="174">
        <f>SUM(BK129:BK130)</f>
        <v>0</v>
      </c>
    </row>
    <row r="129" s="1" customFormat="1" ht="16.5" customHeight="1">
      <c r="B129" s="177"/>
      <c r="C129" s="178" t="s">
        <v>153</v>
      </c>
      <c r="D129" s="178" t="s">
        <v>135</v>
      </c>
      <c r="E129" s="179" t="s">
        <v>154</v>
      </c>
      <c r="F129" s="180" t="s">
        <v>155</v>
      </c>
      <c r="G129" s="181" t="s">
        <v>138</v>
      </c>
      <c r="H129" s="182">
        <v>1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42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139</v>
      </c>
      <c r="AT129" s="189" t="s">
        <v>135</v>
      </c>
      <c r="AU129" s="189" t="s">
        <v>87</v>
      </c>
      <c r="AY129" s="17" t="s">
        <v>132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85</v>
      </c>
      <c r="BK129" s="190">
        <f>ROUND(I129*H129,2)</f>
        <v>0</v>
      </c>
      <c r="BL129" s="17" t="s">
        <v>139</v>
      </c>
      <c r="BM129" s="189" t="s">
        <v>156</v>
      </c>
    </row>
    <row r="130" s="1" customFormat="1">
      <c r="B130" s="36"/>
      <c r="D130" s="191" t="s">
        <v>157</v>
      </c>
      <c r="F130" s="192" t="s">
        <v>158</v>
      </c>
      <c r="I130" s="117"/>
      <c r="L130" s="36"/>
      <c r="M130" s="193"/>
      <c r="N130" s="72"/>
      <c r="O130" s="72"/>
      <c r="P130" s="72"/>
      <c r="Q130" s="72"/>
      <c r="R130" s="72"/>
      <c r="S130" s="72"/>
      <c r="T130" s="73"/>
      <c r="AT130" s="17" t="s">
        <v>157</v>
      </c>
      <c r="AU130" s="17" t="s">
        <v>87</v>
      </c>
    </row>
    <row r="131" s="11" customFormat="1" ht="22.8" customHeight="1">
      <c r="B131" s="164"/>
      <c r="D131" s="165" t="s">
        <v>76</v>
      </c>
      <c r="E131" s="175" t="s">
        <v>159</v>
      </c>
      <c r="F131" s="175" t="s">
        <v>160</v>
      </c>
      <c r="I131" s="167"/>
      <c r="J131" s="176">
        <f>BK131</f>
        <v>0</v>
      </c>
      <c r="L131" s="164"/>
      <c r="M131" s="169"/>
      <c r="N131" s="170"/>
      <c r="O131" s="170"/>
      <c r="P131" s="171">
        <f>SUM(P132:P135)</f>
        <v>0</v>
      </c>
      <c r="Q131" s="170"/>
      <c r="R131" s="171">
        <f>SUM(R132:R135)</f>
        <v>0</v>
      </c>
      <c r="S131" s="170"/>
      <c r="T131" s="172">
        <f>SUM(T132:T135)</f>
        <v>0</v>
      </c>
      <c r="AR131" s="165" t="s">
        <v>153</v>
      </c>
      <c r="AT131" s="173" t="s">
        <v>76</v>
      </c>
      <c r="AU131" s="173" t="s">
        <v>85</v>
      </c>
      <c r="AY131" s="165" t="s">
        <v>132</v>
      </c>
      <c r="BK131" s="174">
        <f>SUM(BK132:BK135)</f>
        <v>0</v>
      </c>
    </row>
    <row r="132" s="1" customFormat="1" ht="16.5" customHeight="1">
      <c r="B132" s="177"/>
      <c r="C132" s="178" t="s">
        <v>161</v>
      </c>
      <c r="D132" s="178" t="s">
        <v>135</v>
      </c>
      <c r="E132" s="179" t="s">
        <v>162</v>
      </c>
      <c r="F132" s="180" t="s">
        <v>163</v>
      </c>
      <c r="G132" s="181" t="s">
        <v>138</v>
      </c>
      <c r="H132" s="182">
        <v>1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42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139</v>
      </c>
      <c r="AT132" s="189" t="s">
        <v>135</v>
      </c>
      <c r="AU132" s="189" t="s">
        <v>87</v>
      </c>
      <c r="AY132" s="17" t="s">
        <v>132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85</v>
      </c>
      <c r="BK132" s="190">
        <f>ROUND(I132*H132,2)</f>
        <v>0</v>
      </c>
      <c r="BL132" s="17" t="s">
        <v>139</v>
      </c>
      <c r="BM132" s="189" t="s">
        <v>164</v>
      </c>
    </row>
    <row r="133" s="1" customFormat="1">
      <c r="B133" s="36"/>
      <c r="D133" s="191" t="s">
        <v>157</v>
      </c>
      <c r="F133" s="192" t="s">
        <v>165</v>
      </c>
      <c r="I133" s="117"/>
      <c r="L133" s="36"/>
      <c r="M133" s="193"/>
      <c r="N133" s="72"/>
      <c r="O133" s="72"/>
      <c r="P133" s="72"/>
      <c r="Q133" s="72"/>
      <c r="R133" s="72"/>
      <c r="S133" s="72"/>
      <c r="T133" s="73"/>
      <c r="AT133" s="17" t="s">
        <v>157</v>
      </c>
      <c r="AU133" s="17" t="s">
        <v>87</v>
      </c>
    </row>
    <row r="134" s="1" customFormat="1" ht="16.5" customHeight="1">
      <c r="B134" s="177"/>
      <c r="C134" s="178" t="s">
        <v>166</v>
      </c>
      <c r="D134" s="178" t="s">
        <v>135</v>
      </c>
      <c r="E134" s="179" t="s">
        <v>167</v>
      </c>
      <c r="F134" s="180" t="s">
        <v>168</v>
      </c>
      <c r="G134" s="181" t="s">
        <v>138</v>
      </c>
      <c r="H134" s="182">
        <v>1</v>
      </c>
      <c r="I134" s="183"/>
      <c r="J134" s="184">
        <f>ROUND(I134*H134,2)</f>
        <v>0</v>
      </c>
      <c r="K134" s="180" t="s">
        <v>1</v>
      </c>
      <c r="L134" s="36"/>
      <c r="M134" s="185" t="s">
        <v>1</v>
      </c>
      <c r="N134" s="186" t="s">
        <v>42</v>
      </c>
      <c r="O134" s="72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189" t="s">
        <v>139</v>
      </c>
      <c r="AT134" s="189" t="s">
        <v>135</v>
      </c>
      <c r="AU134" s="189" t="s">
        <v>87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85</v>
      </c>
      <c r="BK134" s="190">
        <f>ROUND(I134*H134,2)</f>
        <v>0</v>
      </c>
      <c r="BL134" s="17" t="s">
        <v>139</v>
      </c>
      <c r="BM134" s="189" t="s">
        <v>169</v>
      </c>
    </row>
    <row r="135" s="1" customFormat="1">
      <c r="B135" s="36"/>
      <c r="D135" s="191" t="s">
        <v>157</v>
      </c>
      <c r="F135" s="192" t="s">
        <v>170</v>
      </c>
      <c r="I135" s="117"/>
      <c r="L135" s="36"/>
      <c r="M135" s="193"/>
      <c r="N135" s="72"/>
      <c r="O135" s="72"/>
      <c r="P135" s="72"/>
      <c r="Q135" s="72"/>
      <c r="R135" s="72"/>
      <c r="S135" s="72"/>
      <c r="T135" s="73"/>
      <c r="AT135" s="17" t="s">
        <v>157</v>
      </c>
      <c r="AU135" s="17" t="s">
        <v>87</v>
      </c>
    </row>
    <row r="136" s="11" customFormat="1" ht="22.8" customHeight="1">
      <c r="B136" s="164"/>
      <c r="D136" s="165" t="s">
        <v>76</v>
      </c>
      <c r="E136" s="175" t="s">
        <v>171</v>
      </c>
      <c r="F136" s="175" t="s">
        <v>172</v>
      </c>
      <c r="I136" s="167"/>
      <c r="J136" s="176">
        <f>BK136</f>
        <v>0</v>
      </c>
      <c r="L136" s="164"/>
      <c r="M136" s="169"/>
      <c r="N136" s="170"/>
      <c r="O136" s="170"/>
      <c r="P136" s="171">
        <f>SUM(P137:P140)</f>
        <v>0</v>
      </c>
      <c r="Q136" s="170"/>
      <c r="R136" s="171">
        <f>SUM(R137:R140)</f>
        <v>0</v>
      </c>
      <c r="S136" s="170"/>
      <c r="T136" s="172">
        <f>SUM(T137:T140)</f>
        <v>0</v>
      </c>
      <c r="AR136" s="165" t="s">
        <v>153</v>
      </c>
      <c r="AT136" s="173" t="s">
        <v>76</v>
      </c>
      <c r="AU136" s="173" t="s">
        <v>85</v>
      </c>
      <c r="AY136" s="165" t="s">
        <v>132</v>
      </c>
      <c r="BK136" s="174">
        <f>SUM(BK137:BK140)</f>
        <v>0</v>
      </c>
    </row>
    <row r="137" s="1" customFormat="1" ht="16.5" customHeight="1">
      <c r="B137" s="177"/>
      <c r="C137" s="178" t="s">
        <v>173</v>
      </c>
      <c r="D137" s="178" t="s">
        <v>135</v>
      </c>
      <c r="E137" s="179" t="s">
        <v>174</v>
      </c>
      <c r="F137" s="180" t="s">
        <v>175</v>
      </c>
      <c r="G137" s="181" t="s">
        <v>138</v>
      </c>
      <c r="H137" s="182">
        <v>1</v>
      </c>
      <c r="I137" s="183"/>
      <c r="J137" s="184">
        <f>ROUND(I137*H137,2)</f>
        <v>0</v>
      </c>
      <c r="K137" s="180" t="s">
        <v>1</v>
      </c>
      <c r="L137" s="36"/>
      <c r="M137" s="185" t="s">
        <v>1</v>
      </c>
      <c r="N137" s="186" t="s">
        <v>42</v>
      </c>
      <c r="O137" s="72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AR137" s="189" t="s">
        <v>139</v>
      </c>
      <c r="AT137" s="189" t="s">
        <v>135</v>
      </c>
      <c r="AU137" s="189" t="s">
        <v>87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139</v>
      </c>
      <c r="BM137" s="189" t="s">
        <v>176</v>
      </c>
    </row>
    <row r="138" s="1" customFormat="1">
      <c r="B138" s="36"/>
      <c r="D138" s="191" t="s">
        <v>157</v>
      </c>
      <c r="F138" s="192" t="s">
        <v>177</v>
      </c>
      <c r="I138" s="117"/>
      <c r="L138" s="36"/>
      <c r="M138" s="193"/>
      <c r="N138" s="72"/>
      <c r="O138" s="72"/>
      <c r="P138" s="72"/>
      <c r="Q138" s="72"/>
      <c r="R138" s="72"/>
      <c r="S138" s="72"/>
      <c r="T138" s="73"/>
      <c r="AT138" s="17" t="s">
        <v>157</v>
      </c>
      <c r="AU138" s="17" t="s">
        <v>87</v>
      </c>
    </row>
    <row r="139" s="1" customFormat="1" ht="24" customHeight="1">
      <c r="B139" s="177"/>
      <c r="C139" s="178" t="s">
        <v>178</v>
      </c>
      <c r="D139" s="178" t="s">
        <v>135</v>
      </c>
      <c r="E139" s="179" t="s">
        <v>179</v>
      </c>
      <c r="F139" s="180" t="s">
        <v>180</v>
      </c>
      <c r="G139" s="181" t="s">
        <v>138</v>
      </c>
      <c r="H139" s="182">
        <v>1</v>
      </c>
      <c r="I139" s="183"/>
      <c r="J139" s="184">
        <f>ROUND(I139*H139,2)</f>
        <v>0</v>
      </c>
      <c r="K139" s="180" t="s">
        <v>1</v>
      </c>
      <c r="L139" s="36"/>
      <c r="M139" s="185" t="s">
        <v>1</v>
      </c>
      <c r="N139" s="186" t="s">
        <v>42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139</v>
      </c>
      <c r="AT139" s="189" t="s">
        <v>135</v>
      </c>
      <c r="AU139" s="189" t="s">
        <v>87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139</v>
      </c>
      <c r="BM139" s="189" t="s">
        <v>181</v>
      </c>
    </row>
    <row r="140" s="1" customFormat="1" ht="36" customHeight="1">
      <c r="B140" s="177"/>
      <c r="C140" s="178" t="s">
        <v>182</v>
      </c>
      <c r="D140" s="178" t="s">
        <v>135</v>
      </c>
      <c r="E140" s="179" t="s">
        <v>183</v>
      </c>
      <c r="F140" s="180" t="s">
        <v>184</v>
      </c>
      <c r="G140" s="181" t="s">
        <v>138</v>
      </c>
      <c r="H140" s="182">
        <v>1</v>
      </c>
      <c r="I140" s="183"/>
      <c r="J140" s="184">
        <f>ROUND(I140*H140,2)</f>
        <v>0</v>
      </c>
      <c r="K140" s="180" t="s">
        <v>1</v>
      </c>
      <c r="L140" s="36"/>
      <c r="M140" s="194" t="s">
        <v>1</v>
      </c>
      <c r="N140" s="195" t="s">
        <v>42</v>
      </c>
      <c r="O140" s="196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AR140" s="189" t="s">
        <v>139</v>
      </c>
      <c r="AT140" s="189" t="s">
        <v>135</v>
      </c>
      <c r="AU140" s="189" t="s">
        <v>87</v>
      </c>
      <c r="AY140" s="17" t="s">
        <v>132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85</v>
      </c>
      <c r="BK140" s="190">
        <f>ROUND(I140*H140,2)</f>
        <v>0</v>
      </c>
      <c r="BL140" s="17" t="s">
        <v>139</v>
      </c>
      <c r="BM140" s="189" t="s">
        <v>185</v>
      </c>
    </row>
    <row r="141" s="1" customFormat="1" ht="6.96" customHeight="1">
      <c r="B141" s="55"/>
      <c r="C141" s="56"/>
      <c r="D141" s="56"/>
      <c r="E141" s="56"/>
      <c r="F141" s="56"/>
      <c r="G141" s="56"/>
      <c r="H141" s="56"/>
      <c r="I141" s="138"/>
      <c r="J141" s="56"/>
      <c r="K141" s="56"/>
      <c r="L141" s="36"/>
    </row>
  </sheetData>
  <autoFilter ref="C120:K140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90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186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ROUND(J139,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ROUND((SUM(BE139:BE634)),  2)</f>
        <v>0</v>
      </c>
      <c r="I33" s="126">
        <v>0.20999999999999999</v>
      </c>
      <c r="J33" s="125">
        <f>ROUND(((SUM(BE139:BE634))*I33),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ROUND((SUM(BF139:BF634)),  2)</f>
        <v>0</v>
      </c>
      <c r="I34" s="126">
        <v>0.14999999999999999</v>
      </c>
      <c r="J34" s="125">
        <f>ROUND(((SUM(BF139:BF634))*I34),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ROUND((SUM(BG139:BG634)),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ROUND((SUM(BH139:BH634)),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ROUND((SUM(BI139:BI634)),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01 - Stavební část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J139</f>
        <v>0</v>
      </c>
      <c r="L96" s="36"/>
      <c r="AU96" s="17" t="s">
        <v>111</v>
      </c>
    </row>
    <row r="97" s="8" customFormat="1" ht="24.96" customHeight="1">
      <c r="B97" s="144"/>
      <c r="D97" s="145" t="s">
        <v>187</v>
      </c>
      <c r="E97" s="146"/>
      <c r="F97" s="146"/>
      <c r="G97" s="146"/>
      <c r="H97" s="146"/>
      <c r="I97" s="147"/>
      <c r="J97" s="148">
        <f>J140</f>
        <v>0</v>
      </c>
      <c r="L97" s="144"/>
    </row>
    <row r="98" s="9" customFormat="1" ht="19.92" customHeight="1">
      <c r="B98" s="149"/>
      <c r="D98" s="150" t="s">
        <v>188</v>
      </c>
      <c r="E98" s="151"/>
      <c r="F98" s="151"/>
      <c r="G98" s="151"/>
      <c r="H98" s="151"/>
      <c r="I98" s="152"/>
      <c r="J98" s="153">
        <f>J141</f>
        <v>0</v>
      </c>
      <c r="L98" s="149"/>
    </row>
    <row r="99" s="9" customFormat="1" ht="19.92" customHeight="1">
      <c r="B99" s="149"/>
      <c r="D99" s="150" t="s">
        <v>189</v>
      </c>
      <c r="E99" s="151"/>
      <c r="F99" s="151"/>
      <c r="G99" s="151"/>
      <c r="H99" s="151"/>
      <c r="I99" s="152"/>
      <c r="J99" s="153">
        <f>J154</f>
        <v>0</v>
      </c>
      <c r="L99" s="149"/>
    </row>
    <row r="100" s="9" customFormat="1" ht="19.92" customHeight="1">
      <c r="B100" s="149"/>
      <c r="D100" s="150" t="s">
        <v>190</v>
      </c>
      <c r="E100" s="151"/>
      <c r="F100" s="151"/>
      <c r="G100" s="151"/>
      <c r="H100" s="151"/>
      <c r="I100" s="152"/>
      <c r="J100" s="153">
        <f>J165</f>
        <v>0</v>
      </c>
      <c r="L100" s="149"/>
    </row>
    <row r="101" s="9" customFormat="1" ht="19.92" customHeight="1">
      <c r="B101" s="149"/>
      <c r="D101" s="150" t="s">
        <v>191</v>
      </c>
      <c r="E101" s="151"/>
      <c r="F101" s="151"/>
      <c r="G101" s="151"/>
      <c r="H101" s="151"/>
      <c r="I101" s="152"/>
      <c r="J101" s="153">
        <f>J220</f>
        <v>0</v>
      </c>
      <c r="L101" s="149"/>
    </row>
    <row r="102" s="9" customFormat="1" ht="19.92" customHeight="1">
      <c r="B102" s="149"/>
      <c r="D102" s="150" t="s">
        <v>192</v>
      </c>
      <c r="E102" s="151"/>
      <c r="F102" s="151"/>
      <c r="G102" s="151"/>
      <c r="H102" s="151"/>
      <c r="I102" s="152"/>
      <c r="J102" s="153">
        <f>J316</f>
        <v>0</v>
      </c>
      <c r="L102" s="149"/>
    </row>
    <row r="103" s="9" customFormat="1" ht="19.92" customHeight="1">
      <c r="B103" s="149"/>
      <c r="D103" s="150" t="s">
        <v>193</v>
      </c>
      <c r="E103" s="151"/>
      <c r="F103" s="151"/>
      <c r="G103" s="151"/>
      <c r="H103" s="151"/>
      <c r="I103" s="152"/>
      <c r="J103" s="153">
        <f>J384</f>
        <v>0</v>
      </c>
      <c r="L103" s="149"/>
    </row>
    <row r="104" s="8" customFormat="1" ht="24.96" customHeight="1">
      <c r="B104" s="144"/>
      <c r="D104" s="145" t="s">
        <v>194</v>
      </c>
      <c r="E104" s="146"/>
      <c r="F104" s="146"/>
      <c r="G104" s="146"/>
      <c r="H104" s="146"/>
      <c r="I104" s="147"/>
      <c r="J104" s="148">
        <f>J405</f>
        <v>0</v>
      </c>
      <c r="L104" s="144"/>
    </row>
    <row r="105" s="9" customFormat="1" ht="19.92" customHeight="1">
      <c r="B105" s="149"/>
      <c r="D105" s="150" t="s">
        <v>195</v>
      </c>
      <c r="E105" s="151"/>
      <c r="F105" s="151"/>
      <c r="G105" s="151"/>
      <c r="H105" s="151"/>
      <c r="I105" s="152"/>
      <c r="J105" s="153">
        <f>J406</f>
        <v>0</v>
      </c>
      <c r="L105" s="149"/>
    </row>
    <row r="106" s="9" customFormat="1" ht="19.92" customHeight="1">
      <c r="B106" s="149"/>
      <c r="D106" s="150" t="s">
        <v>196</v>
      </c>
      <c r="E106" s="151"/>
      <c r="F106" s="151"/>
      <c r="G106" s="151"/>
      <c r="H106" s="151"/>
      <c r="I106" s="152"/>
      <c r="J106" s="153">
        <f>J429</f>
        <v>0</v>
      </c>
      <c r="L106" s="149"/>
    </row>
    <row r="107" s="9" customFormat="1" ht="19.92" customHeight="1">
      <c r="B107" s="149"/>
      <c r="D107" s="150" t="s">
        <v>197</v>
      </c>
      <c r="E107" s="151"/>
      <c r="F107" s="151"/>
      <c r="G107" s="151"/>
      <c r="H107" s="151"/>
      <c r="I107" s="152"/>
      <c r="J107" s="153">
        <f>J441</f>
        <v>0</v>
      </c>
      <c r="L107" s="149"/>
    </row>
    <row r="108" s="9" customFormat="1" ht="19.92" customHeight="1">
      <c r="B108" s="149"/>
      <c r="D108" s="150" t="s">
        <v>198</v>
      </c>
      <c r="E108" s="151"/>
      <c r="F108" s="151"/>
      <c r="G108" s="151"/>
      <c r="H108" s="151"/>
      <c r="I108" s="152"/>
      <c r="J108" s="153">
        <f>J471</f>
        <v>0</v>
      </c>
      <c r="L108" s="149"/>
    </row>
    <row r="109" s="9" customFormat="1" ht="19.92" customHeight="1">
      <c r="B109" s="149"/>
      <c r="D109" s="150" t="s">
        <v>199</v>
      </c>
      <c r="E109" s="151"/>
      <c r="F109" s="151"/>
      <c r="G109" s="151"/>
      <c r="H109" s="151"/>
      <c r="I109" s="152"/>
      <c r="J109" s="153">
        <f>J476</f>
        <v>0</v>
      </c>
      <c r="L109" s="149"/>
    </row>
    <row r="110" s="9" customFormat="1" ht="19.92" customHeight="1">
      <c r="B110" s="149"/>
      <c r="D110" s="150" t="s">
        <v>200</v>
      </c>
      <c r="E110" s="151"/>
      <c r="F110" s="151"/>
      <c r="G110" s="151"/>
      <c r="H110" s="151"/>
      <c r="I110" s="152"/>
      <c r="J110" s="153">
        <f>J484</f>
        <v>0</v>
      </c>
      <c r="L110" s="149"/>
    </row>
    <row r="111" s="9" customFormat="1" ht="19.92" customHeight="1">
      <c r="B111" s="149"/>
      <c r="D111" s="150" t="s">
        <v>201</v>
      </c>
      <c r="E111" s="151"/>
      <c r="F111" s="151"/>
      <c r="G111" s="151"/>
      <c r="H111" s="151"/>
      <c r="I111" s="152"/>
      <c r="J111" s="153">
        <f>J490</f>
        <v>0</v>
      </c>
      <c r="L111" s="149"/>
    </row>
    <row r="112" s="9" customFormat="1" ht="19.92" customHeight="1">
      <c r="B112" s="149"/>
      <c r="D112" s="150" t="s">
        <v>202</v>
      </c>
      <c r="E112" s="151"/>
      <c r="F112" s="151"/>
      <c r="G112" s="151"/>
      <c r="H112" s="151"/>
      <c r="I112" s="152"/>
      <c r="J112" s="153">
        <f>J509</f>
        <v>0</v>
      </c>
      <c r="L112" s="149"/>
    </row>
    <row r="113" s="9" customFormat="1" ht="19.92" customHeight="1">
      <c r="B113" s="149"/>
      <c r="D113" s="150" t="s">
        <v>203</v>
      </c>
      <c r="E113" s="151"/>
      <c r="F113" s="151"/>
      <c r="G113" s="151"/>
      <c r="H113" s="151"/>
      <c r="I113" s="152"/>
      <c r="J113" s="153">
        <f>J525</f>
        <v>0</v>
      </c>
      <c r="L113" s="149"/>
    </row>
    <row r="114" s="9" customFormat="1" ht="19.92" customHeight="1">
      <c r="B114" s="149"/>
      <c r="D114" s="150" t="s">
        <v>204</v>
      </c>
      <c r="E114" s="151"/>
      <c r="F114" s="151"/>
      <c r="G114" s="151"/>
      <c r="H114" s="151"/>
      <c r="I114" s="152"/>
      <c r="J114" s="153">
        <f>J531</f>
        <v>0</v>
      </c>
      <c r="L114" s="149"/>
    </row>
    <row r="115" s="9" customFormat="1" ht="19.92" customHeight="1">
      <c r="B115" s="149"/>
      <c r="D115" s="150" t="s">
        <v>205</v>
      </c>
      <c r="E115" s="151"/>
      <c r="F115" s="151"/>
      <c r="G115" s="151"/>
      <c r="H115" s="151"/>
      <c r="I115" s="152"/>
      <c r="J115" s="153">
        <f>J574</f>
        <v>0</v>
      </c>
      <c r="L115" s="149"/>
    </row>
    <row r="116" s="9" customFormat="1" ht="19.92" customHeight="1">
      <c r="B116" s="149"/>
      <c r="D116" s="150" t="s">
        <v>206</v>
      </c>
      <c r="E116" s="151"/>
      <c r="F116" s="151"/>
      <c r="G116" s="151"/>
      <c r="H116" s="151"/>
      <c r="I116" s="152"/>
      <c r="J116" s="153">
        <f>J591</f>
        <v>0</v>
      </c>
      <c r="L116" s="149"/>
    </row>
    <row r="117" s="9" customFormat="1" ht="19.92" customHeight="1">
      <c r="B117" s="149"/>
      <c r="D117" s="150" t="s">
        <v>207</v>
      </c>
      <c r="E117" s="151"/>
      <c r="F117" s="151"/>
      <c r="G117" s="151"/>
      <c r="H117" s="151"/>
      <c r="I117" s="152"/>
      <c r="J117" s="153">
        <f>J614</f>
        <v>0</v>
      </c>
      <c r="L117" s="149"/>
    </row>
    <row r="118" s="9" customFormat="1" ht="19.92" customHeight="1">
      <c r="B118" s="149"/>
      <c r="D118" s="150" t="s">
        <v>208</v>
      </c>
      <c r="E118" s="151"/>
      <c r="F118" s="151"/>
      <c r="G118" s="151"/>
      <c r="H118" s="151"/>
      <c r="I118" s="152"/>
      <c r="J118" s="153">
        <f>J622</f>
        <v>0</v>
      </c>
      <c r="L118" s="149"/>
    </row>
    <row r="119" s="9" customFormat="1" ht="19.92" customHeight="1">
      <c r="B119" s="149"/>
      <c r="D119" s="150" t="s">
        <v>209</v>
      </c>
      <c r="E119" s="151"/>
      <c r="F119" s="151"/>
      <c r="G119" s="151"/>
      <c r="H119" s="151"/>
      <c r="I119" s="152"/>
      <c r="J119" s="153">
        <f>J632</f>
        <v>0</v>
      </c>
      <c r="L119" s="149"/>
    </row>
    <row r="120" s="1" customFormat="1" ht="21.84" customHeight="1">
      <c r="B120" s="36"/>
      <c r="I120" s="117"/>
      <c r="L120" s="36"/>
    </row>
    <row r="121" s="1" customFormat="1" ht="6.96" customHeight="1">
      <c r="B121" s="55"/>
      <c r="C121" s="56"/>
      <c r="D121" s="56"/>
      <c r="E121" s="56"/>
      <c r="F121" s="56"/>
      <c r="G121" s="56"/>
      <c r="H121" s="56"/>
      <c r="I121" s="138"/>
      <c r="J121" s="56"/>
      <c r="K121" s="56"/>
      <c r="L121" s="36"/>
    </row>
    <row r="125" s="1" customFormat="1" ht="6.96" customHeight="1">
      <c r="B125" s="57"/>
      <c r="C125" s="58"/>
      <c r="D125" s="58"/>
      <c r="E125" s="58"/>
      <c r="F125" s="58"/>
      <c r="G125" s="58"/>
      <c r="H125" s="58"/>
      <c r="I125" s="139"/>
      <c r="J125" s="58"/>
      <c r="K125" s="58"/>
      <c r="L125" s="36"/>
    </row>
    <row r="126" s="1" customFormat="1" ht="24.96" customHeight="1">
      <c r="B126" s="36"/>
      <c r="C126" s="21" t="s">
        <v>117</v>
      </c>
      <c r="I126" s="117"/>
      <c r="L126" s="36"/>
    </row>
    <row r="127" s="1" customFormat="1" ht="6.96" customHeight="1">
      <c r="B127" s="36"/>
      <c r="I127" s="117"/>
      <c r="L127" s="36"/>
    </row>
    <row r="128" s="1" customFormat="1" ht="12" customHeight="1">
      <c r="B128" s="36"/>
      <c r="C128" s="30" t="s">
        <v>16</v>
      </c>
      <c r="I128" s="117"/>
      <c r="L128" s="36"/>
    </row>
    <row r="129" s="1" customFormat="1" ht="16.5" customHeight="1">
      <c r="B129" s="36"/>
      <c r="E129" s="116" t="str">
        <f>E7</f>
        <v>MULTIMEDIÁLNÍ UČEBNA PRO VÝUKU CIZÍCH JAZYKŮ,PŘÍRODNÍCH VĚD A ŘEMESEL - NÁSTAVBA PAVILONU DÍLEN</v>
      </c>
      <c r="F129" s="30"/>
      <c r="G129" s="30"/>
      <c r="H129" s="30"/>
      <c r="I129" s="117"/>
      <c r="L129" s="36"/>
    </row>
    <row r="130" s="1" customFormat="1" ht="12" customHeight="1">
      <c r="B130" s="36"/>
      <c r="C130" s="30" t="s">
        <v>104</v>
      </c>
      <c r="I130" s="117"/>
      <c r="L130" s="36"/>
    </row>
    <row r="131" s="1" customFormat="1" ht="16.5" customHeight="1">
      <c r="B131" s="36"/>
      <c r="E131" s="62" t="str">
        <f>E9</f>
        <v>01 - Stavební část</v>
      </c>
      <c r="F131" s="1"/>
      <c r="G131" s="1"/>
      <c r="H131" s="1"/>
      <c r="I131" s="117"/>
      <c r="L131" s="36"/>
    </row>
    <row r="132" s="1" customFormat="1" ht="6.96" customHeight="1">
      <c r="B132" s="36"/>
      <c r="I132" s="117"/>
      <c r="L132" s="36"/>
    </row>
    <row r="133" s="1" customFormat="1" ht="12" customHeight="1">
      <c r="B133" s="36"/>
      <c r="C133" s="30" t="s">
        <v>20</v>
      </c>
      <c r="F133" s="25" t="str">
        <f>F12</f>
        <v>Základní škola Fantova,Gen.Fanty 446,Kaplice</v>
      </c>
      <c r="I133" s="118" t="s">
        <v>22</v>
      </c>
      <c r="J133" s="64" t="str">
        <f>IF(J12="","",J12)</f>
        <v>12. 8. 2020</v>
      </c>
      <c r="L133" s="36"/>
    </row>
    <row r="134" s="1" customFormat="1" ht="6.96" customHeight="1">
      <c r="B134" s="36"/>
      <c r="I134" s="117"/>
      <c r="L134" s="36"/>
    </row>
    <row r="135" s="1" customFormat="1" ht="58.2" customHeight="1">
      <c r="B135" s="36"/>
      <c r="C135" s="30" t="s">
        <v>24</v>
      </c>
      <c r="F135" s="25" t="str">
        <f>E15</f>
        <v>Město Kaplice,Náměstí 70,382 41 Kapice</v>
      </c>
      <c r="I135" s="118" t="s">
        <v>30</v>
      </c>
      <c r="J135" s="34" t="str">
        <f>E21</f>
        <v>AGP nova spol.s.r.o.(Ing. Vladimír Polanský, CSc.)</v>
      </c>
      <c r="L135" s="36"/>
    </row>
    <row r="136" s="1" customFormat="1" ht="15.15" customHeight="1">
      <c r="B136" s="36"/>
      <c r="C136" s="30" t="s">
        <v>28</v>
      </c>
      <c r="F136" s="25" t="str">
        <f>IF(E18="","",E18)</f>
        <v>Vyplň údaj</v>
      </c>
      <c r="I136" s="118" t="s">
        <v>33</v>
      </c>
      <c r="J136" s="34" t="str">
        <f>E24</f>
        <v xml:space="preserve"> </v>
      </c>
      <c r="L136" s="36"/>
    </row>
    <row r="137" s="1" customFormat="1" ht="10.32" customHeight="1">
      <c r="B137" s="36"/>
      <c r="I137" s="117"/>
      <c r="L137" s="36"/>
    </row>
    <row r="138" s="10" customFormat="1" ht="29.28" customHeight="1">
      <c r="B138" s="154"/>
      <c r="C138" s="155" t="s">
        <v>118</v>
      </c>
      <c r="D138" s="156" t="s">
        <v>62</v>
      </c>
      <c r="E138" s="156" t="s">
        <v>58</v>
      </c>
      <c r="F138" s="156" t="s">
        <v>59</v>
      </c>
      <c r="G138" s="156" t="s">
        <v>119</v>
      </c>
      <c r="H138" s="156" t="s">
        <v>120</v>
      </c>
      <c r="I138" s="157" t="s">
        <v>121</v>
      </c>
      <c r="J138" s="158" t="s">
        <v>109</v>
      </c>
      <c r="K138" s="159" t="s">
        <v>122</v>
      </c>
      <c r="L138" s="154"/>
      <c r="M138" s="81" t="s">
        <v>1</v>
      </c>
      <c r="N138" s="82" t="s">
        <v>41</v>
      </c>
      <c r="O138" s="82" t="s">
        <v>123</v>
      </c>
      <c r="P138" s="82" t="s">
        <v>124</v>
      </c>
      <c r="Q138" s="82" t="s">
        <v>125</v>
      </c>
      <c r="R138" s="82" t="s">
        <v>126</v>
      </c>
      <c r="S138" s="82" t="s">
        <v>127</v>
      </c>
      <c r="T138" s="83" t="s">
        <v>128</v>
      </c>
    </row>
    <row r="139" s="1" customFormat="1" ht="22.8" customHeight="1">
      <c r="B139" s="36"/>
      <c r="C139" s="86" t="s">
        <v>129</v>
      </c>
      <c r="I139" s="117"/>
      <c r="J139" s="160">
        <f>BK139</f>
        <v>0</v>
      </c>
      <c r="L139" s="36"/>
      <c r="M139" s="84"/>
      <c r="N139" s="68"/>
      <c r="O139" s="68"/>
      <c r="P139" s="161">
        <f>P140+P405</f>
        <v>0</v>
      </c>
      <c r="Q139" s="68"/>
      <c r="R139" s="161">
        <f>R140+R405</f>
        <v>382.03145665</v>
      </c>
      <c r="S139" s="68"/>
      <c r="T139" s="162">
        <f>T140+T405</f>
        <v>162.94090459</v>
      </c>
      <c r="AT139" s="17" t="s">
        <v>76</v>
      </c>
      <c r="AU139" s="17" t="s">
        <v>111</v>
      </c>
      <c r="BK139" s="163">
        <f>BK140+BK405</f>
        <v>0</v>
      </c>
    </row>
    <row r="140" s="11" customFormat="1" ht="25.92" customHeight="1">
      <c r="B140" s="164"/>
      <c r="D140" s="165" t="s">
        <v>76</v>
      </c>
      <c r="E140" s="166" t="s">
        <v>210</v>
      </c>
      <c r="F140" s="166" t="s">
        <v>211</v>
      </c>
      <c r="I140" s="167"/>
      <c r="J140" s="168">
        <f>BK140</f>
        <v>0</v>
      </c>
      <c r="L140" s="164"/>
      <c r="M140" s="169"/>
      <c r="N140" s="170"/>
      <c r="O140" s="170"/>
      <c r="P140" s="171">
        <f>P141+P154+P165+P220+P316+P384</f>
        <v>0</v>
      </c>
      <c r="Q140" s="170"/>
      <c r="R140" s="171">
        <f>R141+R154+R165+R220+R316+R384</f>
        <v>342.65262762999998</v>
      </c>
      <c r="S140" s="170"/>
      <c r="T140" s="172">
        <f>T141+T154+T165+T220+T316+T384</f>
        <v>157.75319999999999</v>
      </c>
      <c r="AR140" s="165" t="s">
        <v>85</v>
      </c>
      <c r="AT140" s="173" t="s">
        <v>76</v>
      </c>
      <c r="AU140" s="173" t="s">
        <v>77</v>
      </c>
      <c r="AY140" s="165" t="s">
        <v>132</v>
      </c>
      <c r="BK140" s="174">
        <f>BK141+BK154+BK165+BK220+BK316+BK384</f>
        <v>0</v>
      </c>
    </row>
    <row r="141" s="11" customFormat="1" ht="22.8" customHeight="1">
      <c r="B141" s="164"/>
      <c r="D141" s="165" t="s">
        <v>76</v>
      </c>
      <c r="E141" s="175" t="s">
        <v>85</v>
      </c>
      <c r="F141" s="175" t="s">
        <v>212</v>
      </c>
      <c r="I141" s="167"/>
      <c r="J141" s="176">
        <f>BK141</f>
        <v>0</v>
      </c>
      <c r="L141" s="164"/>
      <c r="M141" s="169"/>
      <c r="N141" s="170"/>
      <c r="O141" s="170"/>
      <c r="P141" s="171">
        <f>SUM(P142:P153)</f>
        <v>0</v>
      </c>
      <c r="Q141" s="170"/>
      <c r="R141" s="171">
        <f>SUM(R142:R153)</f>
        <v>0</v>
      </c>
      <c r="S141" s="170"/>
      <c r="T141" s="172">
        <f>SUM(T142:T153)</f>
        <v>0</v>
      </c>
      <c r="AR141" s="165" t="s">
        <v>85</v>
      </c>
      <c r="AT141" s="173" t="s">
        <v>76</v>
      </c>
      <c r="AU141" s="173" t="s">
        <v>85</v>
      </c>
      <c r="AY141" s="165" t="s">
        <v>132</v>
      </c>
      <c r="BK141" s="174">
        <f>SUM(BK142:BK153)</f>
        <v>0</v>
      </c>
    </row>
    <row r="142" s="1" customFormat="1" ht="36" customHeight="1">
      <c r="B142" s="177"/>
      <c r="C142" s="178" t="s">
        <v>85</v>
      </c>
      <c r="D142" s="178" t="s">
        <v>135</v>
      </c>
      <c r="E142" s="179" t="s">
        <v>213</v>
      </c>
      <c r="F142" s="180" t="s">
        <v>214</v>
      </c>
      <c r="G142" s="181" t="s">
        <v>215</v>
      </c>
      <c r="H142" s="182">
        <v>3.3999999999999999</v>
      </c>
      <c r="I142" s="183"/>
      <c r="J142" s="184">
        <f>ROUND(I142*H142,2)</f>
        <v>0</v>
      </c>
      <c r="K142" s="180" t="s">
        <v>1</v>
      </c>
      <c r="L142" s="36"/>
      <c r="M142" s="185" t="s">
        <v>1</v>
      </c>
      <c r="N142" s="186" t="s">
        <v>42</v>
      </c>
      <c r="O142" s="72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189" t="s">
        <v>139</v>
      </c>
      <c r="AT142" s="189" t="s">
        <v>135</v>
      </c>
      <c r="AU142" s="189" t="s">
        <v>87</v>
      </c>
      <c r="AY142" s="17" t="s">
        <v>132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85</v>
      </c>
      <c r="BK142" s="190">
        <f>ROUND(I142*H142,2)</f>
        <v>0</v>
      </c>
      <c r="BL142" s="17" t="s">
        <v>139</v>
      </c>
      <c r="BM142" s="189" t="s">
        <v>216</v>
      </c>
    </row>
    <row r="143" s="12" customFormat="1">
      <c r="B143" s="199"/>
      <c r="D143" s="191" t="s">
        <v>217</v>
      </c>
      <c r="E143" s="200" t="s">
        <v>1</v>
      </c>
      <c r="F143" s="201" t="s">
        <v>218</v>
      </c>
      <c r="H143" s="202">
        <v>2.048</v>
      </c>
      <c r="I143" s="203"/>
      <c r="L143" s="199"/>
      <c r="M143" s="204"/>
      <c r="N143" s="205"/>
      <c r="O143" s="205"/>
      <c r="P143" s="205"/>
      <c r="Q143" s="205"/>
      <c r="R143" s="205"/>
      <c r="S143" s="205"/>
      <c r="T143" s="206"/>
      <c r="AT143" s="200" t="s">
        <v>217</v>
      </c>
      <c r="AU143" s="200" t="s">
        <v>87</v>
      </c>
      <c r="AV143" s="12" t="s">
        <v>87</v>
      </c>
      <c r="AW143" s="12" t="s">
        <v>32</v>
      </c>
      <c r="AX143" s="12" t="s">
        <v>77</v>
      </c>
      <c r="AY143" s="200" t="s">
        <v>132</v>
      </c>
    </row>
    <row r="144" s="12" customFormat="1">
      <c r="B144" s="199"/>
      <c r="D144" s="191" t="s">
        <v>217</v>
      </c>
      <c r="E144" s="200" t="s">
        <v>1</v>
      </c>
      <c r="F144" s="201" t="s">
        <v>219</v>
      </c>
      <c r="H144" s="202">
        <v>1.3520000000000001</v>
      </c>
      <c r="I144" s="203"/>
      <c r="L144" s="199"/>
      <c r="M144" s="204"/>
      <c r="N144" s="205"/>
      <c r="O144" s="205"/>
      <c r="P144" s="205"/>
      <c r="Q144" s="205"/>
      <c r="R144" s="205"/>
      <c r="S144" s="205"/>
      <c r="T144" s="206"/>
      <c r="AT144" s="200" t="s">
        <v>217</v>
      </c>
      <c r="AU144" s="200" t="s">
        <v>87</v>
      </c>
      <c r="AV144" s="12" t="s">
        <v>87</v>
      </c>
      <c r="AW144" s="12" t="s">
        <v>32</v>
      </c>
      <c r="AX144" s="12" t="s">
        <v>77</v>
      </c>
      <c r="AY144" s="200" t="s">
        <v>132</v>
      </c>
    </row>
    <row r="145" s="13" customFormat="1">
      <c r="B145" s="207"/>
      <c r="D145" s="191" t="s">
        <v>217</v>
      </c>
      <c r="E145" s="208" t="s">
        <v>1</v>
      </c>
      <c r="F145" s="209" t="s">
        <v>220</v>
      </c>
      <c r="H145" s="210">
        <v>3.3999999999999999</v>
      </c>
      <c r="I145" s="211"/>
      <c r="L145" s="207"/>
      <c r="M145" s="212"/>
      <c r="N145" s="213"/>
      <c r="O145" s="213"/>
      <c r="P145" s="213"/>
      <c r="Q145" s="213"/>
      <c r="R145" s="213"/>
      <c r="S145" s="213"/>
      <c r="T145" s="214"/>
      <c r="AT145" s="208" t="s">
        <v>217</v>
      </c>
      <c r="AU145" s="208" t="s">
        <v>87</v>
      </c>
      <c r="AV145" s="13" t="s">
        <v>139</v>
      </c>
      <c r="AW145" s="13" t="s">
        <v>32</v>
      </c>
      <c r="AX145" s="13" t="s">
        <v>85</v>
      </c>
      <c r="AY145" s="208" t="s">
        <v>132</v>
      </c>
    </row>
    <row r="146" s="1" customFormat="1" ht="24" customHeight="1">
      <c r="B146" s="177"/>
      <c r="C146" s="178" t="s">
        <v>87</v>
      </c>
      <c r="D146" s="178" t="s">
        <v>135</v>
      </c>
      <c r="E146" s="179" t="s">
        <v>221</v>
      </c>
      <c r="F146" s="180" t="s">
        <v>222</v>
      </c>
      <c r="G146" s="181" t="s">
        <v>215</v>
      </c>
      <c r="H146" s="182">
        <v>5.0880000000000001</v>
      </c>
      <c r="I146" s="183"/>
      <c r="J146" s="184">
        <f>ROUND(I146*H146,2)</f>
        <v>0</v>
      </c>
      <c r="K146" s="180" t="s">
        <v>1</v>
      </c>
      <c r="L146" s="36"/>
      <c r="M146" s="185" t="s">
        <v>1</v>
      </c>
      <c r="N146" s="186" t="s">
        <v>42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139</v>
      </c>
      <c r="AT146" s="189" t="s">
        <v>135</v>
      </c>
      <c r="AU146" s="189" t="s">
        <v>87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85</v>
      </c>
      <c r="BK146" s="190">
        <f>ROUND(I146*H146,2)</f>
        <v>0</v>
      </c>
      <c r="BL146" s="17" t="s">
        <v>139</v>
      </c>
      <c r="BM146" s="189" t="s">
        <v>223</v>
      </c>
    </row>
    <row r="147" s="12" customFormat="1">
      <c r="B147" s="199"/>
      <c r="D147" s="191" t="s">
        <v>217</v>
      </c>
      <c r="E147" s="200" t="s">
        <v>1</v>
      </c>
      <c r="F147" s="201" t="s">
        <v>224</v>
      </c>
      <c r="H147" s="202">
        <v>2.9279999999999999</v>
      </c>
      <c r="I147" s="203"/>
      <c r="L147" s="199"/>
      <c r="M147" s="204"/>
      <c r="N147" s="205"/>
      <c r="O147" s="205"/>
      <c r="P147" s="205"/>
      <c r="Q147" s="205"/>
      <c r="R147" s="205"/>
      <c r="S147" s="205"/>
      <c r="T147" s="206"/>
      <c r="AT147" s="200" t="s">
        <v>217</v>
      </c>
      <c r="AU147" s="200" t="s">
        <v>87</v>
      </c>
      <c r="AV147" s="12" t="s">
        <v>87</v>
      </c>
      <c r="AW147" s="12" t="s">
        <v>32</v>
      </c>
      <c r="AX147" s="12" t="s">
        <v>77</v>
      </c>
      <c r="AY147" s="200" t="s">
        <v>132</v>
      </c>
    </row>
    <row r="148" s="12" customFormat="1">
      <c r="B148" s="199"/>
      <c r="D148" s="191" t="s">
        <v>217</v>
      </c>
      <c r="E148" s="200" t="s">
        <v>1</v>
      </c>
      <c r="F148" s="201" t="s">
        <v>225</v>
      </c>
      <c r="H148" s="202">
        <v>2.1600000000000001</v>
      </c>
      <c r="I148" s="203"/>
      <c r="L148" s="199"/>
      <c r="M148" s="204"/>
      <c r="N148" s="205"/>
      <c r="O148" s="205"/>
      <c r="P148" s="205"/>
      <c r="Q148" s="205"/>
      <c r="R148" s="205"/>
      <c r="S148" s="205"/>
      <c r="T148" s="206"/>
      <c r="AT148" s="200" t="s">
        <v>217</v>
      </c>
      <c r="AU148" s="200" t="s">
        <v>87</v>
      </c>
      <c r="AV148" s="12" t="s">
        <v>87</v>
      </c>
      <c r="AW148" s="12" t="s">
        <v>32</v>
      </c>
      <c r="AX148" s="12" t="s">
        <v>77</v>
      </c>
      <c r="AY148" s="200" t="s">
        <v>132</v>
      </c>
    </row>
    <row r="149" s="13" customFormat="1">
      <c r="B149" s="207"/>
      <c r="D149" s="191" t="s">
        <v>217</v>
      </c>
      <c r="E149" s="208" t="s">
        <v>1</v>
      </c>
      <c r="F149" s="209" t="s">
        <v>220</v>
      </c>
      <c r="H149" s="210">
        <v>5.0880000000000001</v>
      </c>
      <c r="I149" s="211"/>
      <c r="L149" s="207"/>
      <c r="M149" s="212"/>
      <c r="N149" s="213"/>
      <c r="O149" s="213"/>
      <c r="P149" s="213"/>
      <c r="Q149" s="213"/>
      <c r="R149" s="213"/>
      <c r="S149" s="213"/>
      <c r="T149" s="214"/>
      <c r="AT149" s="208" t="s">
        <v>217</v>
      </c>
      <c r="AU149" s="208" t="s">
        <v>87</v>
      </c>
      <c r="AV149" s="13" t="s">
        <v>139</v>
      </c>
      <c r="AW149" s="13" t="s">
        <v>32</v>
      </c>
      <c r="AX149" s="13" t="s">
        <v>85</v>
      </c>
      <c r="AY149" s="208" t="s">
        <v>132</v>
      </c>
    </row>
    <row r="150" s="1" customFormat="1" ht="24" customHeight="1">
      <c r="B150" s="177"/>
      <c r="C150" s="178" t="s">
        <v>144</v>
      </c>
      <c r="D150" s="178" t="s">
        <v>135</v>
      </c>
      <c r="E150" s="179" t="s">
        <v>226</v>
      </c>
      <c r="F150" s="180" t="s">
        <v>227</v>
      </c>
      <c r="G150" s="181" t="s">
        <v>215</v>
      </c>
      <c r="H150" s="182">
        <v>5.0880000000000001</v>
      </c>
      <c r="I150" s="183"/>
      <c r="J150" s="184">
        <f>ROUND(I150*H150,2)</f>
        <v>0</v>
      </c>
      <c r="K150" s="180" t="s">
        <v>1</v>
      </c>
      <c r="L150" s="36"/>
      <c r="M150" s="185" t="s">
        <v>1</v>
      </c>
      <c r="N150" s="186" t="s">
        <v>42</v>
      </c>
      <c r="O150" s="72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89" t="s">
        <v>139</v>
      </c>
      <c r="AT150" s="189" t="s">
        <v>135</v>
      </c>
      <c r="AU150" s="189" t="s">
        <v>87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139</v>
      </c>
      <c r="BM150" s="189" t="s">
        <v>228</v>
      </c>
    </row>
    <row r="151" s="12" customFormat="1">
      <c r="B151" s="199"/>
      <c r="D151" s="191" t="s">
        <v>217</v>
      </c>
      <c r="E151" s="200" t="s">
        <v>1</v>
      </c>
      <c r="F151" s="201" t="s">
        <v>224</v>
      </c>
      <c r="H151" s="202">
        <v>2.9279999999999999</v>
      </c>
      <c r="I151" s="203"/>
      <c r="L151" s="199"/>
      <c r="M151" s="204"/>
      <c r="N151" s="205"/>
      <c r="O151" s="205"/>
      <c r="P151" s="205"/>
      <c r="Q151" s="205"/>
      <c r="R151" s="205"/>
      <c r="S151" s="205"/>
      <c r="T151" s="206"/>
      <c r="AT151" s="200" t="s">
        <v>217</v>
      </c>
      <c r="AU151" s="200" t="s">
        <v>87</v>
      </c>
      <c r="AV151" s="12" t="s">
        <v>87</v>
      </c>
      <c r="AW151" s="12" t="s">
        <v>32</v>
      </c>
      <c r="AX151" s="12" t="s">
        <v>77</v>
      </c>
      <c r="AY151" s="200" t="s">
        <v>132</v>
      </c>
    </row>
    <row r="152" s="12" customFormat="1">
      <c r="B152" s="199"/>
      <c r="D152" s="191" t="s">
        <v>217</v>
      </c>
      <c r="E152" s="200" t="s">
        <v>1</v>
      </c>
      <c r="F152" s="201" t="s">
        <v>225</v>
      </c>
      <c r="H152" s="202">
        <v>2.1600000000000001</v>
      </c>
      <c r="I152" s="203"/>
      <c r="L152" s="199"/>
      <c r="M152" s="204"/>
      <c r="N152" s="205"/>
      <c r="O152" s="205"/>
      <c r="P152" s="205"/>
      <c r="Q152" s="205"/>
      <c r="R152" s="205"/>
      <c r="S152" s="205"/>
      <c r="T152" s="206"/>
      <c r="AT152" s="200" t="s">
        <v>217</v>
      </c>
      <c r="AU152" s="200" t="s">
        <v>87</v>
      </c>
      <c r="AV152" s="12" t="s">
        <v>87</v>
      </c>
      <c r="AW152" s="12" t="s">
        <v>32</v>
      </c>
      <c r="AX152" s="12" t="s">
        <v>77</v>
      </c>
      <c r="AY152" s="200" t="s">
        <v>132</v>
      </c>
    </row>
    <row r="153" s="13" customFormat="1">
      <c r="B153" s="207"/>
      <c r="D153" s="191" t="s">
        <v>217</v>
      </c>
      <c r="E153" s="208" t="s">
        <v>1</v>
      </c>
      <c r="F153" s="209" t="s">
        <v>220</v>
      </c>
      <c r="H153" s="210">
        <v>5.0880000000000001</v>
      </c>
      <c r="I153" s="211"/>
      <c r="L153" s="207"/>
      <c r="M153" s="212"/>
      <c r="N153" s="213"/>
      <c r="O153" s="213"/>
      <c r="P153" s="213"/>
      <c r="Q153" s="213"/>
      <c r="R153" s="213"/>
      <c r="S153" s="213"/>
      <c r="T153" s="214"/>
      <c r="AT153" s="208" t="s">
        <v>217</v>
      </c>
      <c r="AU153" s="208" t="s">
        <v>87</v>
      </c>
      <c r="AV153" s="13" t="s">
        <v>139</v>
      </c>
      <c r="AW153" s="13" t="s">
        <v>32</v>
      </c>
      <c r="AX153" s="13" t="s">
        <v>85</v>
      </c>
      <c r="AY153" s="208" t="s">
        <v>132</v>
      </c>
    </row>
    <row r="154" s="11" customFormat="1" ht="22.8" customHeight="1">
      <c r="B154" s="164"/>
      <c r="D154" s="165" t="s">
        <v>76</v>
      </c>
      <c r="E154" s="175" t="s">
        <v>87</v>
      </c>
      <c r="F154" s="175" t="s">
        <v>229</v>
      </c>
      <c r="I154" s="167"/>
      <c r="J154" s="176">
        <f>BK154</f>
        <v>0</v>
      </c>
      <c r="L154" s="164"/>
      <c r="M154" s="169"/>
      <c r="N154" s="170"/>
      <c r="O154" s="170"/>
      <c r="P154" s="171">
        <f>SUM(P155:P164)</f>
        <v>0</v>
      </c>
      <c r="Q154" s="170"/>
      <c r="R154" s="171">
        <f>SUM(R155:R164)</f>
        <v>15.152630760000001</v>
      </c>
      <c r="S154" s="170"/>
      <c r="T154" s="172">
        <f>SUM(T155:T164)</f>
        <v>0</v>
      </c>
      <c r="AR154" s="165" t="s">
        <v>85</v>
      </c>
      <c r="AT154" s="173" t="s">
        <v>76</v>
      </c>
      <c r="AU154" s="173" t="s">
        <v>85</v>
      </c>
      <c r="AY154" s="165" t="s">
        <v>132</v>
      </c>
      <c r="BK154" s="174">
        <f>SUM(BK155:BK164)</f>
        <v>0</v>
      </c>
    </row>
    <row r="155" s="1" customFormat="1" ht="24" customHeight="1">
      <c r="B155" s="177"/>
      <c r="C155" s="178" t="s">
        <v>139</v>
      </c>
      <c r="D155" s="178" t="s">
        <v>135</v>
      </c>
      <c r="E155" s="179" t="s">
        <v>230</v>
      </c>
      <c r="F155" s="180" t="s">
        <v>231</v>
      </c>
      <c r="G155" s="181" t="s">
        <v>232</v>
      </c>
      <c r="H155" s="182">
        <v>7.0860000000000003</v>
      </c>
      <c r="I155" s="183"/>
      <c r="J155" s="184">
        <f>ROUND(I155*H155,2)</f>
        <v>0</v>
      </c>
      <c r="K155" s="180" t="s">
        <v>1</v>
      </c>
      <c r="L155" s="36"/>
      <c r="M155" s="185" t="s">
        <v>1</v>
      </c>
      <c r="N155" s="186" t="s">
        <v>42</v>
      </c>
      <c r="O155" s="72"/>
      <c r="P155" s="187">
        <f>O155*H155</f>
        <v>0</v>
      </c>
      <c r="Q155" s="187">
        <v>0.01034</v>
      </c>
      <c r="R155" s="187">
        <f>Q155*H155</f>
        <v>0.073269239999999999</v>
      </c>
      <c r="S155" s="187">
        <v>0</v>
      </c>
      <c r="T155" s="188">
        <f>S155*H155</f>
        <v>0</v>
      </c>
      <c r="AR155" s="189" t="s">
        <v>139</v>
      </c>
      <c r="AT155" s="189" t="s">
        <v>135</v>
      </c>
      <c r="AU155" s="189" t="s">
        <v>87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139</v>
      </c>
      <c r="BM155" s="189" t="s">
        <v>233</v>
      </c>
    </row>
    <row r="156" s="12" customFormat="1">
      <c r="B156" s="199"/>
      <c r="D156" s="191" t="s">
        <v>217</v>
      </c>
      <c r="E156" s="200" t="s">
        <v>1</v>
      </c>
      <c r="F156" s="201" t="s">
        <v>234</v>
      </c>
      <c r="H156" s="202">
        <v>7.0860000000000003</v>
      </c>
      <c r="I156" s="203"/>
      <c r="L156" s="199"/>
      <c r="M156" s="204"/>
      <c r="N156" s="205"/>
      <c r="O156" s="205"/>
      <c r="P156" s="205"/>
      <c r="Q156" s="205"/>
      <c r="R156" s="205"/>
      <c r="S156" s="205"/>
      <c r="T156" s="206"/>
      <c r="AT156" s="200" t="s">
        <v>217</v>
      </c>
      <c r="AU156" s="200" t="s">
        <v>87</v>
      </c>
      <c r="AV156" s="12" t="s">
        <v>87</v>
      </c>
      <c r="AW156" s="12" t="s">
        <v>32</v>
      </c>
      <c r="AX156" s="12" t="s">
        <v>85</v>
      </c>
      <c r="AY156" s="200" t="s">
        <v>132</v>
      </c>
    </row>
    <row r="157" s="1" customFormat="1" ht="24" customHeight="1">
      <c r="B157" s="177"/>
      <c r="C157" s="178" t="s">
        <v>153</v>
      </c>
      <c r="D157" s="178" t="s">
        <v>135</v>
      </c>
      <c r="E157" s="179" t="s">
        <v>235</v>
      </c>
      <c r="F157" s="180" t="s">
        <v>236</v>
      </c>
      <c r="G157" s="181" t="s">
        <v>215</v>
      </c>
      <c r="H157" s="182">
        <v>0.33600000000000002</v>
      </c>
      <c r="I157" s="183"/>
      <c r="J157" s="184">
        <f>ROUND(I157*H157,2)</f>
        <v>0</v>
      </c>
      <c r="K157" s="180" t="s">
        <v>1</v>
      </c>
      <c r="L157" s="36"/>
      <c r="M157" s="185" t="s">
        <v>1</v>
      </c>
      <c r="N157" s="186" t="s">
        <v>42</v>
      </c>
      <c r="O157" s="72"/>
      <c r="P157" s="187">
        <f>O157*H157</f>
        <v>0</v>
      </c>
      <c r="Q157" s="187">
        <v>1.98</v>
      </c>
      <c r="R157" s="187">
        <f>Q157*H157</f>
        <v>0.66527999999999998</v>
      </c>
      <c r="S157" s="187">
        <v>0</v>
      </c>
      <c r="T157" s="188">
        <f>S157*H157</f>
        <v>0</v>
      </c>
      <c r="AR157" s="189" t="s">
        <v>139</v>
      </c>
      <c r="AT157" s="189" t="s">
        <v>135</v>
      </c>
      <c r="AU157" s="189" t="s">
        <v>87</v>
      </c>
      <c r="AY157" s="17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85</v>
      </c>
      <c r="BK157" s="190">
        <f>ROUND(I157*H157,2)</f>
        <v>0</v>
      </c>
      <c r="BL157" s="17" t="s">
        <v>139</v>
      </c>
      <c r="BM157" s="189" t="s">
        <v>237</v>
      </c>
    </row>
    <row r="158" s="12" customFormat="1">
      <c r="B158" s="199"/>
      <c r="D158" s="191" t="s">
        <v>217</v>
      </c>
      <c r="E158" s="200" t="s">
        <v>1</v>
      </c>
      <c r="F158" s="201" t="s">
        <v>238</v>
      </c>
      <c r="H158" s="202">
        <v>0.33600000000000002</v>
      </c>
      <c r="I158" s="203"/>
      <c r="L158" s="199"/>
      <c r="M158" s="204"/>
      <c r="N158" s="205"/>
      <c r="O158" s="205"/>
      <c r="P158" s="205"/>
      <c r="Q158" s="205"/>
      <c r="R158" s="205"/>
      <c r="S158" s="205"/>
      <c r="T158" s="206"/>
      <c r="AT158" s="200" t="s">
        <v>217</v>
      </c>
      <c r="AU158" s="200" t="s">
        <v>87</v>
      </c>
      <c r="AV158" s="12" t="s">
        <v>87</v>
      </c>
      <c r="AW158" s="12" t="s">
        <v>32</v>
      </c>
      <c r="AX158" s="12" t="s">
        <v>85</v>
      </c>
      <c r="AY158" s="200" t="s">
        <v>132</v>
      </c>
    </row>
    <row r="159" s="1" customFormat="1" ht="16.5" customHeight="1">
      <c r="B159" s="177"/>
      <c r="C159" s="178" t="s">
        <v>161</v>
      </c>
      <c r="D159" s="178" t="s">
        <v>135</v>
      </c>
      <c r="E159" s="179" t="s">
        <v>239</v>
      </c>
      <c r="F159" s="180" t="s">
        <v>240</v>
      </c>
      <c r="G159" s="181" t="s">
        <v>215</v>
      </c>
      <c r="H159" s="182">
        <v>2.1600000000000001</v>
      </c>
      <c r="I159" s="183"/>
      <c r="J159" s="184">
        <f>ROUND(I159*H159,2)</f>
        <v>0</v>
      </c>
      <c r="K159" s="180" t="s">
        <v>1</v>
      </c>
      <c r="L159" s="36"/>
      <c r="M159" s="185" t="s">
        <v>1</v>
      </c>
      <c r="N159" s="186" t="s">
        <v>42</v>
      </c>
      <c r="O159" s="72"/>
      <c r="P159" s="187">
        <f>O159*H159</f>
        <v>0</v>
      </c>
      <c r="Q159" s="187">
        <v>2.45329</v>
      </c>
      <c r="R159" s="187">
        <f>Q159*H159</f>
        <v>5.2991064000000003</v>
      </c>
      <c r="S159" s="187">
        <v>0</v>
      </c>
      <c r="T159" s="188">
        <f>S159*H159</f>
        <v>0</v>
      </c>
      <c r="AR159" s="189" t="s">
        <v>139</v>
      </c>
      <c r="AT159" s="189" t="s">
        <v>135</v>
      </c>
      <c r="AU159" s="189" t="s">
        <v>87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85</v>
      </c>
      <c r="BK159" s="190">
        <f>ROUND(I159*H159,2)</f>
        <v>0</v>
      </c>
      <c r="BL159" s="17" t="s">
        <v>139</v>
      </c>
      <c r="BM159" s="189" t="s">
        <v>241</v>
      </c>
    </row>
    <row r="160" s="12" customFormat="1">
      <c r="B160" s="199"/>
      <c r="D160" s="191" t="s">
        <v>217</v>
      </c>
      <c r="E160" s="200" t="s">
        <v>1</v>
      </c>
      <c r="F160" s="201" t="s">
        <v>225</v>
      </c>
      <c r="H160" s="202">
        <v>2.1600000000000001</v>
      </c>
      <c r="I160" s="203"/>
      <c r="L160" s="199"/>
      <c r="M160" s="204"/>
      <c r="N160" s="205"/>
      <c r="O160" s="205"/>
      <c r="P160" s="205"/>
      <c r="Q160" s="205"/>
      <c r="R160" s="205"/>
      <c r="S160" s="205"/>
      <c r="T160" s="206"/>
      <c r="AT160" s="200" t="s">
        <v>217</v>
      </c>
      <c r="AU160" s="200" t="s">
        <v>87</v>
      </c>
      <c r="AV160" s="12" t="s">
        <v>87</v>
      </c>
      <c r="AW160" s="12" t="s">
        <v>32</v>
      </c>
      <c r="AX160" s="12" t="s">
        <v>85</v>
      </c>
      <c r="AY160" s="200" t="s">
        <v>132</v>
      </c>
    </row>
    <row r="161" s="1" customFormat="1" ht="16.5" customHeight="1">
      <c r="B161" s="177"/>
      <c r="C161" s="178" t="s">
        <v>166</v>
      </c>
      <c r="D161" s="178" t="s">
        <v>135</v>
      </c>
      <c r="E161" s="179" t="s">
        <v>242</v>
      </c>
      <c r="F161" s="180" t="s">
        <v>243</v>
      </c>
      <c r="G161" s="181" t="s">
        <v>215</v>
      </c>
      <c r="H161" s="182">
        <v>2.9279999999999999</v>
      </c>
      <c r="I161" s="183"/>
      <c r="J161" s="184">
        <f>ROUND(I161*H161,2)</f>
        <v>0</v>
      </c>
      <c r="K161" s="180" t="s">
        <v>1</v>
      </c>
      <c r="L161" s="36"/>
      <c r="M161" s="185" t="s">
        <v>1</v>
      </c>
      <c r="N161" s="186" t="s">
        <v>42</v>
      </c>
      <c r="O161" s="72"/>
      <c r="P161" s="187">
        <f>O161*H161</f>
        <v>0</v>
      </c>
      <c r="Q161" s="187">
        <v>2.45329</v>
      </c>
      <c r="R161" s="187">
        <f>Q161*H161</f>
        <v>7.1832331199999997</v>
      </c>
      <c r="S161" s="187">
        <v>0</v>
      </c>
      <c r="T161" s="188">
        <f>S161*H161</f>
        <v>0</v>
      </c>
      <c r="AR161" s="189" t="s">
        <v>139</v>
      </c>
      <c r="AT161" s="189" t="s">
        <v>135</v>
      </c>
      <c r="AU161" s="189" t="s">
        <v>87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85</v>
      </c>
      <c r="BK161" s="190">
        <f>ROUND(I161*H161,2)</f>
        <v>0</v>
      </c>
      <c r="BL161" s="17" t="s">
        <v>139</v>
      </c>
      <c r="BM161" s="189" t="s">
        <v>244</v>
      </c>
    </row>
    <row r="162" s="12" customFormat="1">
      <c r="B162" s="199"/>
      <c r="D162" s="191" t="s">
        <v>217</v>
      </c>
      <c r="E162" s="200" t="s">
        <v>1</v>
      </c>
      <c r="F162" s="201" t="s">
        <v>245</v>
      </c>
      <c r="H162" s="202">
        <v>2.9279999999999999</v>
      </c>
      <c r="I162" s="203"/>
      <c r="L162" s="199"/>
      <c r="M162" s="204"/>
      <c r="N162" s="205"/>
      <c r="O162" s="205"/>
      <c r="P162" s="205"/>
      <c r="Q162" s="205"/>
      <c r="R162" s="205"/>
      <c r="S162" s="205"/>
      <c r="T162" s="206"/>
      <c r="AT162" s="200" t="s">
        <v>217</v>
      </c>
      <c r="AU162" s="200" t="s">
        <v>87</v>
      </c>
      <c r="AV162" s="12" t="s">
        <v>87</v>
      </c>
      <c r="AW162" s="12" t="s">
        <v>32</v>
      </c>
      <c r="AX162" s="12" t="s">
        <v>85</v>
      </c>
      <c r="AY162" s="200" t="s">
        <v>132</v>
      </c>
    </row>
    <row r="163" s="1" customFormat="1" ht="24" customHeight="1">
      <c r="B163" s="177"/>
      <c r="C163" s="178" t="s">
        <v>173</v>
      </c>
      <c r="D163" s="178" t="s">
        <v>135</v>
      </c>
      <c r="E163" s="179" t="s">
        <v>246</v>
      </c>
      <c r="F163" s="180" t="s">
        <v>247</v>
      </c>
      <c r="G163" s="181" t="s">
        <v>248</v>
      </c>
      <c r="H163" s="182">
        <v>2.7000000000000002</v>
      </c>
      <c r="I163" s="183"/>
      <c r="J163" s="184">
        <f>ROUND(I163*H163,2)</f>
        <v>0</v>
      </c>
      <c r="K163" s="180" t="s">
        <v>1</v>
      </c>
      <c r="L163" s="36"/>
      <c r="M163" s="185" t="s">
        <v>1</v>
      </c>
      <c r="N163" s="186" t="s">
        <v>42</v>
      </c>
      <c r="O163" s="72"/>
      <c r="P163" s="187">
        <f>O163*H163</f>
        <v>0</v>
      </c>
      <c r="Q163" s="187">
        <v>0.71545999999999998</v>
      </c>
      <c r="R163" s="187">
        <f>Q163*H163</f>
        <v>1.9317420000000001</v>
      </c>
      <c r="S163" s="187">
        <v>0</v>
      </c>
      <c r="T163" s="188">
        <f>S163*H163</f>
        <v>0</v>
      </c>
      <c r="AR163" s="189" t="s">
        <v>139</v>
      </c>
      <c r="AT163" s="189" t="s">
        <v>135</v>
      </c>
      <c r="AU163" s="189" t="s">
        <v>87</v>
      </c>
      <c r="AY163" s="17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85</v>
      </c>
      <c r="BK163" s="190">
        <f>ROUND(I163*H163,2)</f>
        <v>0</v>
      </c>
      <c r="BL163" s="17" t="s">
        <v>139</v>
      </c>
      <c r="BM163" s="189" t="s">
        <v>249</v>
      </c>
    </row>
    <row r="164" s="12" customFormat="1">
      <c r="B164" s="199"/>
      <c r="D164" s="191" t="s">
        <v>217</v>
      </c>
      <c r="E164" s="200" t="s">
        <v>1</v>
      </c>
      <c r="F164" s="201" t="s">
        <v>250</v>
      </c>
      <c r="H164" s="202">
        <v>2.7000000000000002</v>
      </c>
      <c r="I164" s="203"/>
      <c r="L164" s="199"/>
      <c r="M164" s="204"/>
      <c r="N164" s="205"/>
      <c r="O164" s="205"/>
      <c r="P164" s="205"/>
      <c r="Q164" s="205"/>
      <c r="R164" s="205"/>
      <c r="S164" s="205"/>
      <c r="T164" s="206"/>
      <c r="AT164" s="200" t="s">
        <v>217</v>
      </c>
      <c r="AU164" s="200" t="s">
        <v>87</v>
      </c>
      <c r="AV164" s="12" t="s">
        <v>87</v>
      </c>
      <c r="AW164" s="12" t="s">
        <v>32</v>
      </c>
      <c r="AX164" s="12" t="s">
        <v>85</v>
      </c>
      <c r="AY164" s="200" t="s">
        <v>132</v>
      </c>
    </row>
    <row r="165" s="11" customFormat="1" ht="22.8" customHeight="1">
      <c r="B165" s="164"/>
      <c r="D165" s="165" t="s">
        <v>76</v>
      </c>
      <c r="E165" s="175" t="s">
        <v>144</v>
      </c>
      <c r="F165" s="175" t="s">
        <v>251</v>
      </c>
      <c r="I165" s="167"/>
      <c r="J165" s="176">
        <f>BK165</f>
        <v>0</v>
      </c>
      <c r="L165" s="164"/>
      <c r="M165" s="169"/>
      <c r="N165" s="170"/>
      <c r="O165" s="170"/>
      <c r="P165" s="171">
        <f>SUM(P166:P219)</f>
        <v>0</v>
      </c>
      <c r="Q165" s="170"/>
      <c r="R165" s="171">
        <f>SUM(R166:R219)</f>
        <v>126.29455412000002</v>
      </c>
      <c r="S165" s="170"/>
      <c r="T165" s="172">
        <f>SUM(T166:T219)</f>
        <v>0</v>
      </c>
      <c r="AR165" s="165" t="s">
        <v>85</v>
      </c>
      <c r="AT165" s="173" t="s">
        <v>76</v>
      </c>
      <c r="AU165" s="173" t="s">
        <v>85</v>
      </c>
      <c r="AY165" s="165" t="s">
        <v>132</v>
      </c>
      <c r="BK165" s="174">
        <f>SUM(BK166:BK219)</f>
        <v>0</v>
      </c>
    </row>
    <row r="166" s="1" customFormat="1" ht="24" customHeight="1">
      <c r="B166" s="177"/>
      <c r="C166" s="178" t="s">
        <v>178</v>
      </c>
      <c r="D166" s="178" t="s">
        <v>135</v>
      </c>
      <c r="E166" s="179" t="s">
        <v>252</v>
      </c>
      <c r="F166" s="180" t="s">
        <v>253</v>
      </c>
      <c r="G166" s="181" t="s">
        <v>248</v>
      </c>
      <c r="H166" s="182">
        <v>310.37099999999998</v>
      </c>
      <c r="I166" s="183"/>
      <c r="J166" s="184">
        <f>ROUND(I166*H166,2)</f>
        <v>0</v>
      </c>
      <c r="K166" s="180" t="s">
        <v>254</v>
      </c>
      <c r="L166" s="36"/>
      <c r="M166" s="185" t="s">
        <v>1</v>
      </c>
      <c r="N166" s="186" t="s">
        <v>42</v>
      </c>
      <c r="O166" s="72"/>
      <c r="P166" s="187">
        <f>O166*H166</f>
        <v>0</v>
      </c>
      <c r="Q166" s="187">
        <v>0.21379000000000001</v>
      </c>
      <c r="R166" s="187">
        <f>Q166*H166</f>
        <v>66.354216089999994</v>
      </c>
      <c r="S166" s="187">
        <v>0</v>
      </c>
      <c r="T166" s="188">
        <f>S166*H166</f>
        <v>0</v>
      </c>
      <c r="AR166" s="189" t="s">
        <v>139</v>
      </c>
      <c r="AT166" s="189" t="s">
        <v>135</v>
      </c>
      <c r="AU166" s="189" t="s">
        <v>87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85</v>
      </c>
      <c r="BK166" s="190">
        <f>ROUND(I166*H166,2)</f>
        <v>0</v>
      </c>
      <c r="BL166" s="17" t="s">
        <v>139</v>
      </c>
      <c r="BM166" s="189" t="s">
        <v>255</v>
      </c>
    </row>
    <row r="167" s="12" customFormat="1">
      <c r="B167" s="199"/>
      <c r="D167" s="191" t="s">
        <v>217</v>
      </c>
      <c r="E167" s="200" t="s">
        <v>1</v>
      </c>
      <c r="F167" s="201" t="s">
        <v>256</v>
      </c>
      <c r="H167" s="202">
        <v>9.3599999999999994</v>
      </c>
      <c r="I167" s="203"/>
      <c r="L167" s="199"/>
      <c r="M167" s="204"/>
      <c r="N167" s="205"/>
      <c r="O167" s="205"/>
      <c r="P167" s="205"/>
      <c r="Q167" s="205"/>
      <c r="R167" s="205"/>
      <c r="S167" s="205"/>
      <c r="T167" s="206"/>
      <c r="AT167" s="200" t="s">
        <v>217</v>
      </c>
      <c r="AU167" s="200" t="s">
        <v>87</v>
      </c>
      <c r="AV167" s="12" t="s">
        <v>87</v>
      </c>
      <c r="AW167" s="12" t="s">
        <v>32</v>
      </c>
      <c r="AX167" s="12" t="s">
        <v>77</v>
      </c>
      <c r="AY167" s="200" t="s">
        <v>132</v>
      </c>
    </row>
    <row r="168" s="12" customFormat="1">
      <c r="B168" s="199"/>
      <c r="D168" s="191" t="s">
        <v>217</v>
      </c>
      <c r="E168" s="200" t="s">
        <v>1</v>
      </c>
      <c r="F168" s="201" t="s">
        <v>257</v>
      </c>
      <c r="H168" s="202">
        <v>340.875</v>
      </c>
      <c r="I168" s="203"/>
      <c r="L168" s="199"/>
      <c r="M168" s="204"/>
      <c r="N168" s="205"/>
      <c r="O168" s="205"/>
      <c r="P168" s="205"/>
      <c r="Q168" s="205"/>
      <c r="R168" s="205"/>
      <c r="S168" s="205"/>
      <c r="T168" s="206"/>
      <c r="AT168" s="200" t="s">
        <v>217</v>
      </c>
      <c r="AU168" s="200" t="s">
        <v>87</v>
      </c>
      <c r="AV168" s="12" t="s">
        <v>87</v>
      </c>
      <c r="AW168" s="12" t="s">
        <v>32</v>
      </c>
      <c r="AX168" s="12" t="s">
        <v>77</v>
      </c>
      <c r="AY168" s="200" t="s">
        <v>132</v>
      </c>
    </row>
    <row r="169" s="12" customFormat="1">
      <c r="B169" s="199"/>
      <c r="D169" s="191" t="s">
        <v>217</v>
      </c>
      <c r="E169" s="200" t="s">
        <v>1</v>
      </c>
      <c r="F169" s="201" t="s">
        <v>258</v>
      </c>
      <c r="H169" s="202">
        <v>-56.759999999999998</v>
      </c>
      <c r="I169" s="203"/>
      <c r="L169" s="199"/>
      <c r="M169" s="204"/>
      <c r="N169" s="205"/>
      <c r="O169" s="205"/>
      <c r="P169" s="205"/>
      <c r="Q169" s="205"/>
      <c r="R169" s="205"/>
      <c r="S169" s="205"/>
      <c r="T169" s="206"/>
      <c r="AT169" s="200" t="s">
        <v>217</v>
      </c>
      <c r="AU169" s="200" t="s">
        <v>87</v>
      </c>
      <c r="AV169" s="12" t="s">
        <v>87</v>
      </c>
      <c r="AW169" s="12" t="s">
        <v>32</v>
      </c>
      <c r="AX169" s="12" t="s">
        <v>77</v>
      </c>
      <c r="AY169" s="200" t="s">
        <v>132</v>
      </c>
    </row>
    <row r="170" s="12" customFormat="1">
      <c r="B170" s="199"/>
      <c r="D170" s="191" t="s">
        <v>217</v>
      </c>
      <c r="E170" s="200" t="s">
        <v>1</v>
      </c>
      <c r="F170" s="201" t="s">
        <v>259</v>
      </c>
      <c r="H170" s="202">
        <v>16.896000000000001</v>
      </c>
      <c r="I170" s="203"/>
      <c r="L170" s="199"/>
      <c r="M170" s="204"/>
      <c r="N170" s="205"/>
      <c r="O170" s="205"/>
      <c r="P170" s="205"/>
      <c r="Q170" s="205"/>
      <c r="R170" s="205"/>
      <c r="S170" s="205"/>
      <c r="T170" s="206"/>
      <c r="AT170" s="200" t="s">
        <v>217</v>
      </c>
      <c r="AU170" s="200" t="s">
        <v>87</v>
      </c>
      <c r="AV170" s="12" t="s">
        <v>87</v>
      </c>
      <c r="AW170" s="12" t="s">
        <v>32</v>
      </c>
      <c r="AX170" s="12" t="s">
        <v>77</v>
      </c>
      <c r="AY170" s="200" t="s">
        <v>132</v>
      </c>
    </row>
    <row r="171" s="13" customFormat="1">
      <c r="B171" s="207"/>
      <c r="D171" s="191" t="s">
        <v>217</v>
      </c>
      <c r="E171" s="208" t="s">
        <v>1</v>
      </c>
      <c r="F171" s="209" t="s">
        <v>220</v>
      </c>
      <c r="H171" s="210">
        <v>310.37099999999998</v>
      </c>
      <c r="I171" s="211"/>
      <c r="L171" s="207"/>
      <c r="M171" s="212"/>
      <c r="N171" s="213"/>
      <c r="O171" s="213"/>
      <c r="P171" s="213"/>
      <c r="Q171" s="213"/>
      <c r="R171" s="213"/>
      <c r="S171" s="213"/>
      <c r="T171" s="214"/>
      <c r="AT171" s="208" t="s">
        <v>217</v>
      </c>
      <c r="AU171" s="208" t="s">
        <v>87</v>
      </c>
      <c r="AV171" s="13" t="s">
        <v>139</v>
      </c>
      <c r="AW171" s="13" t="s">
        <v>32</v>
      </c>
      <c r="AX171" s="13" t="s">
        <v>85</v>
      </c>
      <c r="AY171" s="208" t="s">
        <v>132</v>
      </c>
    </row>
    <row r="172" s="1" customFormat="1" ht="24" customHeight="1">
      <c r="B172" s="177"/>
      <c r="C172" s="178" t="s">
        <v>182</v>
      </c>
      <c r="D172" s="178" t="s">
        <v>135</v>
      </c>
      <c r="E172" s="179" t="s">
        <v>260</v>
      </c>
      <c r="F172" s="180" t="s">
        <v>261</v>
      </c>
      <c r="G172" s="181" t="s">
        <v>248</v>
      </c>
      <c r="H172" s="182">
        <v>46.081000000000003</v>
      </c>
      <c r="I172" s="183"/>
      <c r="J172" s="184">
        <f>ROUND(I172*H172,2)</f>
        <v>0</v>
      </c>
      <c r="K172" s="180" t="s">
        <v>254</v>
      </c>
      <c r="L172" s="36"/>
      <c r="M172" s="185" t="s">
        <v>1</v>
      </c>
      <c r="N172" s="186" t="s">
        <v>42</v>
      </c>
      <c r="O172" s="72"/>
      <c r="P172" s="187">
        <f>O172*H172</f>
        <v>0</v>
      </c>
      <c r="Q172" s="187">
        <v>0.23663999999999999</v>
      </c>
      <c r="R172" s="187">
        <f>Q172*H172</f>
        <v>10.904607840000001</v>
      </c>
      <c r="S172" s="187">
        <v>0</v>
      </c>
      <c r="T172" s="188">
        <f>S172*H172</f>
        <v>0</v>
      </c>
      <c r="AR172" s="189" t="s">
        <v>139</v>
      </c>
      <c r="AT172" s="189" t="s">
        <v>135</v>
      </c>
      <c r="AU172" s="189" t="s">
        <v>87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85</v>
      </c>
      <c r="BK172" s="190">
        <f>ROUND(I172*H172,2)</f>
        <v>0</v>
      </c>
      <c r="BL172" s="17" t="s">
        <v>139</v>
      </c>
      <c r="BM172" s="189" t="s">
        <v>262</v>
      </c>
    </row>
    <row r="173" s="12" customFormat="1">
      <c r="B173" s="199"/>
      <c r="D173" s="191" t="s">
        <v>217</v>
      </c>
      <c r="E173" s="200" t="s">
        <v>1</v>
      </c>
      <c r="F173" s="201" t="s">
        <v>263</v>
      </c>
      <c r="H173" s="202">
        <v>5.8949999999999996</v>
      </c>
      <c r="I173" s="203"/>
      <c r="L173" s="199"/>
      <c r="M173" s="204"/>
      <c r="N173" s="205"/>
      <c r="O173" s="205"/>
      <c r="P173" s="205"/>
      <c r="Q173" s="205"/>
      <c r="R173" s="205"/>
      <c r="S173" s="205"/>
      <c r="T173" s="206"/>
      <c r="AT173" s="200" t="s">
        <v>217</v>
      </c>
      <c r="AU173" s="200" t="s">
        <v>87</v>
      </c>
      <c r="AV173" s="12" t="s">
        <v>87</v>
      </c>
      <c r="AW173" s="12" t="s">
        <v>32</v>
      </c>
      <c r="AX173" s="12" t="s">
        <v>77</v>
      </c>
      <c r="AY173" s="200" t="s">
        <v>132</v>
      </c>
    </row>
    <row r="174" s="12" customFormat="1">
      <c r="B174" s="199"/>
      <c r="D174" s="191" t="s">
        <v>217</v>
      </c>
      <c r="E174" s="200" t="s">
        <v>1</v>
      </c>
      <c r="F174" s="201" t="s">
        <v>264</v>
      </c>
      <c r="H174" s="202">
        <v>42.496000000000002</v>
      </c>
      <c r="I174" s="203"/>
      <c r="L174" s="199"/>
      <c r="M174" s="204"/>
      <c r="N174" s="205"/>
      <c r="O174" s="205"/>
      <c r="P174" s="205"/>
      <c r="Q174" s="205"/>
      <c r="R174" s="205"/>
      <c r="S174" s="205"/>
      <c r="T174" s="206"/>
      <c r="AT174" s="200" t="s">
        <v>217</v>
      </c>
      <c r="AU174" s="200" t="s">
        <v>87</v>
      </c>
      <c r="AV174" s="12" t="s">
        <v>87</v>
      </c>
      <c r="AW174" s="12" t="s">
        <v>32</v>
      </c>
      <c r="AX174" s="12" t="s">
        <v>77</v>
      </c>
      <c r="AY174" s="200" t="s">
        <v>132</v>
      </c>
    </row>
    <row r="175" s="12" customFormat="1">
      <c r="B175" s="199"/>
      <c r="D175" s="191" t="s">
        <v>217</v>
      </c>
      <c r="E175" s="200" t="s">
        <v>1</v>
      </c>
      <c r="F175" s="201" t="s">
        <v>265</v>
      </c>
      <c r="H175" s="202">
        <v>-2.3100000000000001</v>
      </c>
      <c r="I175" s="203"/>
      <c r="L175" s="199"/>
      <c r="M175" s="204"/>
      <c r="N175" s="205"/>
      <c r="O175" s="205"/>
      <c r="P175" s="205"/>
      <c r="Q175" s="205"/>
      <c r="R175" s="205"/>
      <c r="S175" s="205"/>
      <c r="T175" s="206"/>
      <c r="AT175" s="200" t="s">
        <v>217</v>
      </c>
      <c r="AU175" s="200" t="s">
        <v>87</v>
      </c>
      <c r="AV175" s="12" t="s">
        <v>87</v>
      </c>
      <c r="AW175" s="12" t="s">
        <v>32</v>
      </c>
      <c r="AX175" s="12" t="s">
        <v>77</v>
      </c>
      <c r="AY175" s="200" t="s">
        <v>132</v>
      </c>
    </row>
    <row r="176" s="13" customFormat="1">
      <c r="B176" s="207"/>
      <c r="D176" s="191" t="s">
        <v>217</v>
      </c>
      <c r="E176" s="208" t="s">
        <v>1</v>
      </c>
      <c r="F176" s="209" t="s">
        <v>220</v>
      </c>
      <c r="H176" s="210">
        <v>46.081000000000003</v>
      </c>
      <c r="I176" s="211"/>
      <c r="L176" s="207"/>
      <c r="M176" s="212"/>
      <c r="N176" s="213"/>
      <c r="O176" s="213"/>
      <c r="P176" s="213"/>
      <c r="Q176" s="213"/>
      <c r="R176" s="213"/>
      <c r="S176" s="213"/>
      <c r="T176" s="214"/>
      <c r="AT176" s="208" t="s">
        <v>217</v>
      </c>
      <c r="AU176" s="208" t="s">
        <v>87</v>
      </c>
      <c r="AV176" s="13" t="s">
        <v>139</v>
      </c>
      <c r="AW176" s="13" t="s">
        <v>32</v>
      </c>
      <c r="AX176" s="13" t="s">
        <v>85</v>
      </c>
      <c r="AY176" s="208" t="s">
        <v>132</v>
      </c>
    </row>
    <row r="177" s="1" customFormat="1" ht="16.5" customHeight="1">
      <c r="B177" s="177"/>
      <c r="C177" s="178" t="s">
        <v>266</v>
      </c>
      <c r="D177" s="178" t="s">
        <v>135</v>
      </c>
      <c r="E177" s="179" t="s">
        <v>267</v>
      </c>
      <c r="F177" s="180" t="s">
        <v>268</v>
      </c>
      <c r="G177" s="181" t="s">
        <v>269</v>
      </c>
      <c r="H177" s="182">
        <v>10</v>
      </c>
      <c r="I177" s="183"/>
      <c r="J177" s="184">
        <f>ROUND(I177*H177,2)</f>
        <v>0</v>
      </c>
      <c r="K177" s="180" t="s">
        <v>1</v>
      </c>
      <c r="L177" s="36"/>
      <c r="M177" s="185" t="s">
        <v>1</v>
      </c>
      <c r="N177" s="186" t="s">
        <v>42</v>
      </c>
      <c r="O177" s="72"/>
      <c r="P177" s="187">
        <f>O177*H177</f>
        <v>0</v>
      </c>
      <c r="Q177" s="187">
        <v>0.04555</v>
      </c>
      <c r="R177" s="187">
        <f>Q177*H177</f>
        <v>0.45550000000000002</v>
      </c>
      <c r="S177" s="187">
        <v>0</v>
      </c>
      <c r="T177" s="188">
        <f>S177*H177</f>
        <v>0</v>
      </c>
      <c r="AR177" s="189" t="s">
        <v>139</v>
      </c>
      <c r="AT177" s="189" t="s">
        <v>135</v>
      </c>
      <c r="AU177" s="189" t="s">
        <v>87</v>
      </c>
      <c r="AY177" s="17" t="s">
        <v>132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85</v>
      </c>
      <c r="BK177" s="190">
        <f>ROUND(I177*H177,2)</f>
        <v>0</v>
      </c>
      <c r="BL177" s="17" t="s">
        <v>139</v>
      </c>
      <c r="BM177" s="189" t="s">
        <v>270</v>
      </c>
    </row>
    <row r="178" s="12" customFormat="1">
      <c r="B178" s="199"/>
      <c r="D178" s="191" t="s">
        <v>217</v>
      </c>
      <c r="E178" s="200" t="s">
        <v>1</v>
      </c>
      <c r="F178" s="201" t="s">
        <v>271</v>
      </c>
      <c r="H178" s="202">
        <v>10</v>
      </c>
      <c r="I178" s="203"/>
      <c r="L178" s="199"/>
      <c r="M178" s="204"/>
      <c r="N178" s="205"/>
      <c r="O178" s="205"/>
      <c r="P178" s="205"/>
      <c r="Q178" s="205"/>
      <c r="R178" s="205"/>
      <c r="S178" s="205"/>
      <c r="T178" s="206"/>
      <c r="AT178" s="200" t="s">
        <v>217</v>
      </c>
      <c r="AU178" s="200" t="s">
        <v>87</v>
      </c>
      <c r="AV178" s="12" t="s">
        <v>87</v>
      </c>
      <c r="AW178" s="12" t="s">
        <v>32</v>
      </c>
      <c r="AX178" s="12" t="s">
        <v>85</v>
      </c>
      <c r="AY178" s="200" t="s">
        <v>132</v>
      </c>
    </row>
    <row r="179" s="1" customFormat="1" ht="16.5" customHeight="1">
      <c r="B179" s="177"/>
      <c r="C179" s="178" t="s">
        <v>272</v>
      </c>
      <c r="D179" s="178" t="s">
        <v>135</v>
      </c>
      <c r="E179" s="179" t="s">
        <v>273</v>
      </c>
      <c r="F179" s="180" t="s">
        <v>274</v>
      </c>
      <c r="G179" s="181" t="s">
        <v>269</v>
      </c>
      <c r="H179" s="182">
        <v>8</v>
      </c>
      <c r="I179" s="183"/>
      <c r="J179" s="184">
        <f>ROUND(I179*H179,2)</f>
        <v>0</v>
      </c>
      <c r="K179" s="180" t="s">
        <v>1</v>
      </c>
      <c r="L179" s="36"/>
      <c r="M179" s="185" t="s">
        <v>1</v>
      </c>
      <c r="N179" s="186" t="s">
        <v>42</v>
      </c>
      <c r="O179" s="72"/>
      <c r="P179" s="187">
        <f>O179*H179</f>
        <v>0</v>
      </c>
      <c r="Q179" s="187">
        <v>0.054550000000000001</v>
      </c>
      <c r="R179" s="187">
        <f>Q179*H179</f>
        <v>0.43640000000000001</v>
      </c>
      <c r="S179" s="187">
        <v>0</v>
      </c>
      <c r="T179" s="188">
        <f>S179*H179</f>
        <v>0</v>
      </c>
      <c r="AR179" s="189" t="s">
        <v>139</v>
      </c>
      <c r="AT179" s="189" t="s">
        <v>135</v>
      </c>
      <c r="AU179" s="189" t="s">
        <v>87</v>
      </c>
      <c r="AY179" s="17" t="s">
        <v>132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85</v>
      </c>
      <c r="BK179" s="190">
        <f>ROUND(I179*H179,2)</f>
        <v>0</v>
      </c>
      <c r="BL179" s="17" t="s">
        <v>139</v>
      </c>
      <c r="BM179" s="189" t="s">
        <v>275</v>
      </c>
    </row>
    <row r="180" s="12" customFormat="1">
      <c r="B180" s="199"/>
      <c r="D180" s="191" t="s">
        <v>217</v>
      </c>
      <c r="E180" s="200" t="s">
        <v>1</v>
      </c>
      <c r="F180" s="201" t="s">
        <v>276</v>
      </c>
      <c r="H180" s="202">
        <v>8</v>
      </c>
      <c r="I180" s="203"/>
      <c r="L180" s="199"/>
      <c r="M180" s="204"/>
      <c r="N180" s="205"/>
      <c r="O180" s="205"/>
      <c r="P180" s="205"/>
      <c r="Q180" s="205"/>
      <c r="R180" s="205"/>
      <c r="S180" s="205"/>
      <c r="T180" s="206"/>
      <c r="AT180" s="200" t="s">
        <v>217</v>
      </c>
      <c r="AU180" s="200" t="s">
        <v>87</v>
      </c>
      <c r="AV180" s="12" t="s">
        <v>87</v>
      </c>
      <c r="AW180" s="12" t="s">
        <v>32</v>
      </c>
      <c r="AX180" s="12" t="s">
        <v>85</v>
      </c>
      <c r="AY180" s="200" t="s">
        <v>132</v>
      </c>
    </row>
    <row r="181" s="1" customFormat="1" ht="16.5" customHeight="1">
      <c r="B181" s="177"/>
      <c r="C181" s="178" t="s">
        <v>277</v>
      </c>
      <c r="D181" s="178" t="s">
        <v>135</v>
      </c>
      <c r="E181" s="179" t="s">
        <v>278</v>
      </c>
      <c r="F181" s="180" t="s">
        <v>279</v>
      </c>
      <c r="G181" s="181" t="s">
        <v>269</v>
      </c>
      <c r="H181" s="182">
        <v>4</v>
      </c>
      <c r="I181" s="183"/>
      <c r="J181" s="184">
        <f>ROUND(I181*H181,2)</f>
        <v>0</v>
      </c>
      <c r="K181" s="180" t="s">
        <v>1</v>
      </c>
      <c r="L181" s="36"/>
      <c r="M181" s="185" t="s">
        <v>1</v>
      </c>
      <c r="N181" s="186" t="s">
        <v>42</v>
      </c>
      <c r="O181" s="72"/>
      <c r="P181" s="187">
        <f>O181*H181</f>
        <v>0</v>
      </c>
      <c r="Q181" s="187">
        <v>0.063549999999999995</v>
      </c>
      <c r="R181" s="187">
        <f>Q181*H181</f>
        <v>0.25419999999999998</v>
      </c>
      <c r="S181" s="187">
        <v>0</v>
      </c>
      <c r="T181" s="188">
        <f>S181*H181</f>
        <v>0</v>
      </c>
      <c r="AR181" s="189" t="s">
        <v>139</v>
      </c>
      <c r="AT181" s="189" t="s">
        <v>135</v>
      </c>
      <c r="AU181" s="189" t="s">
        <v>87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85</v>
      </c>
      <c r="BK181" s="190">
        <f>ROUND(I181*H181,2)</f>
        <v>0</v>
      </c>
      <c r="BL181" s="17" t="s">
        <v>139</v>
      </c>
      <c r="BM181" s="189" t="s">
        <v>280</v>
      </c>
    </row>
    <row r="182" s="12" customFormat="1">
      <c r="B182" s="199"/>
      <c r="D182" s="191" t="s">
        <v>217</v>
      </c>
      <c r="E182" s="200" t="s">
        <v>1</v>
      </c>
      <c r="F182" s="201" t="s">
        <v>281</v>
      </c>
      <c r="H182" s="202">
        <v>4</v>
      </c>
      <c r="I182" s="203"/>
      <c r="L182" s="199"/>
      <c r="M182" s="204"/>
      <c r="N182" s="205"/>
      <c r="O182" s="205"/>
      <c r="P182" s="205"/>
      <c r="Q182" s="205"/>
      <c r="R182" s="205"/>
      <c r="S182" s="205"/>
      <c r="T182" s="206"/>
      <c r="AT182" s="200" t="s">
        <v>217</v>
      </c>
      <c r="AU182" s="200" t="s">
        <v>87</v>
      </c>
      <c r="AV182" s="12" t="s">
        <v>87</v>
      </c>
      <c r="AW182" s="12" t="s">
        <v>32</v>
      </c>
      <c r="AX182" s="12" t="s">
        <v>85</v>
      </c>
      <c r="AY182" s="200" t="s">
        <v>132</v>
      </c>
    </row>
    <row r="183" s="1" customFormat="1" ht="16.5" customHeight="1">
      <c r="B183" s="177"/>
      <c r="C183" s="178" t="s">
        <v>282</v>
      </c>
      <c r="D183" s="178" t="s">
        <v>135</v>
      </c>
      <c r="E183" s="179" t="s">
        <v>283</v>
      </c>
      <c r="F183" s="180" t="s">
        <v>284</v>
      </c>
      <c r="G183" s="181" t="s">
        <v>269</v>
      </c>
      <c r="H183" s="182">
        <v>2</v>
      </c>
      <c r="I183" s="183"/>
      <c r="J183" s="184">
        <f>ROUND(I183*H183,2)</f>
        <v>0</v>
      </c>
      <c r="K183" s="180" t="s">
        <v>1</v>
      </c>
      <c r="L183" s="36"/>
      <c r="M183" s="185" t="s">
        <v>1</v>
      </c>
      <c r="N183" s="186" t="s">
        <v>42</v>
      </c>
      <c r="O183" s="72"/>
      <c r="P183" s="187">
        <f>O183*H183</f>
        <v>0</v>
      </c>
      <c r="Q183" s="187">
        <v>0.072849999999999998</v>
      </c>
      <c r="R183" s="187">
        <f>Q183*H183</f>
        <v>0.1457</v>
      </c>
      <c r="S183" s="187">
        <v>0</v>
      </c>
      <c r="T183" s="188">
        <f>S183*H183</f>
        <v>0</v>
      </c>
      <c r="AR183" s="189" t="s">
        <v>139</v>
      </c>
      <c r="AT183" s="189" t="s">
        <v>135</v>
      </c>
      <c r="AU183" s="189" t="s">
        <v>87</v>
      </c>
      <c r="AY183" s="17" t="s">
        <v>132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85</v>
      </c>
      <c r="BK183" s="190">
        <f>ROUND(I183*H183,2)</f>
        <v>0</v>
      </c>
      <c r="BL183" s="17" t="s">
        <v>139</v>
      </c>
      <c r="BM183" s="189" t="s">
        <v>285</v>
      </c>
    </row>
    <row r="184" s="12" customFormat="1">
      <c r="B184" s="199"/>
      <c r="D184" s="191" t="s">
        <v>217</v>
      </c>
      <c r="E184" s="200" t="s">
        <v>1</v>
      </c>
      <c r="F184" s="201" t="s">
        <v>286</v>
      </c>
      <c r="H184" s="202">
        <v>2</v>
      </c>
      <c r="I184" s="203"/>
      <c r="L184" s="199"/>
      <c r="M184" s="204"/>
      <c r="N184" s="205"/>
      <c r="O184" s="205"/>
      <c r="P184" s="205"/>
      <c r="Q184" s="205"/>
      <c r="R184" s="205"/>
      <c r="S184" s="205"/>
      <c r="T184" s="206"/>
      <c r="AT184" s="200" t="s">
        <v>217</v>
      </c>
      <c r="AU184" s="200" t="s">
        <v>87</v>
      </c>
      <c r="AV184" s="12" t="s">
        <v>87</v>
      </c>
      <c r="AW184" s="12" t="s">
        <v>32</v>
      </c>
      <c r="AX184" s="12" t="s">
        <v>85</v>
      </c>
      <c r="AY184" s="200" t="s">
        <v>132</v>
      </c>
    </row>
    <row r="185" s="1" customFormat="1" ht="16.5" customHeight="1">
      <c r="B185" s="177"/>
      <c r="C185" s="178" t="s">
        <v>8</v>
      </c>
      <c r="D185" s="178" t="s">
        <v>135</v>
      </c>
      <c r="E185" s="179" t="s">
        <v>287</v>
      </c>
      <c r="F185" s="180" t="s">
        <v>288</v>
      </c>
      <c r="G185" s="181" t="s">
        <v>269</v>
      </c>
      <c r="H185" s="182">
        <v>12</v>
      </c>
      <c r="I185" s="183"/>
      <c r="J185" s="184">
        <f>ROUND(I185*H185,2)</f>
        <v>0</v>
      </c>
      <c r="K185" s="180" t="s">
        <v>1</v>
      </c>
      <c r="L185" s="36"/>
      <c r="M185" s="185" t="s">
        <v>1</v>
      </c>
      <c r="N185" s="186" t="s">
        <v>42</v>
      </c>
      <c r="O185" s="72"/>
      <c r="P185" s="187">
        <f>O185*H185</f>
        <v>0</v>
      </c>
      <c r="Q185" s="187">
        <v>0.081850000000000006</v>
      </c>
      <c r="R185" s="187">
        <f>Q185*H185</f>
        <v>0.98220000000000007</v>
      </c>
      <c r="S185" s="187">
        <v>0</v>
      </c>
      <c r="T185" s="188">
        <f>S185*H185</f>
        <v>0</v>
      </c>
      <c r="AR185" s="189" t="s">
        <v>139</v>
      </c>
      <c r="AT185" s="189" t="s">
        <v>135</v>
      </c>
      <c r="AU185" s="189" t="s">
        <v>87</v>
      </c>
      <c r="AY185" s="17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85</v>
      </c>
      <c r="BK185" s="190">
        <f>ROUND(I185*H185,2)</f>
        <v>0</v>
      </c>
      <c r="BL185" s="17" t="s">
        <v>139</v>
      </c>
      <c r="BM185" s="189" t="s">
        <v>289</v>
      </c>
    </row>
    <row r="186" s="12" customFormat="1">
      <c r="B186" s="199"/>
      <c r="D186" s="191" t="s">
        <v>217</v>
      </c>
      <c r="E186" s="200" t="s">
        <v>1</v>
      </c>
      <c r="F186" s="201" t="s">
        <v>290</v>
      </c>
      <c r="H186" s="202">
        <v>5</v>
      </c>
      <c r="I186" s="203"/>
      <c r="L186" s="199"/>
      <c r="M186" s="204"/>
      <c r="N186" s="205"/>
      <c r="O186" s="205"/>
      <c r="P186" s="205"/>
      <c r="Q186" s="205"/>
      <c r="R186" s="205"/>
      <c r="S186" s="205"/>
      <c r="T186" s="206"/>
      <c r="AT186" s="200" t="s">
        <v>217</v>
      </c>
      <c r="AU186" s="200" t="s">
        <v>87</v>
      </c>
      <c r="AV186" s="12" t="s">
        <v>87</v>
      </c>
      <c r="AW186" s="12" t="s">
        <v>32</v>
      </c>
      <c r="AX186" s="12" t="s">
        <v>77</v>
      </c>
      <c r="AY186" s="200" t="s">
        <v>132</v>
      </c>
    </row>
    <row r="187" s="12" customFormat="1">
      <c r="B187" s="199"/>
      <c r="D187" s="191" t="s">
        <v>217</v>
      </c>
      <c r="E187" s="200" t="s">
        <v>1</v>
      </c>
      <c r="F187" s="201" t="s">
        <v>291</v>
      </c>
      <c r="H187" s="202">
        <v>4</v>
      </c>
      <c r="I187" s="203"/>
      <c r="L187" s="199"/>
      <c r="M187" s="204"/>
      <c r="N187" s="205"/>
      <c r="O187" s="205"/>
      <c r="P187" s="205"/>
      <c r="Q187" s="205"/>
      <c r="R187" s="205"/>
      <c r="S187" s="205"/>
      <c r="T187" s="206"/>
      <c r="AT187" s="200" t="s">
        <v>217</v>
      </c>
      <c r="AU187" s="200" t="s">
        <v>87</v>
      </c>
      <c r="AV187" s="12" t="s">
        <v>87</v>
      </c>
      <c r="AW187" s="12" t="s">
        <v>32</v>
      </c>
      <c r="AX187" s="12" t="s">
        <v>77</v>
      </c>
      <c r="AY187" s="200" t="s">
        <v>132</v>
      </c>
    </row>
    <row r="188" s="12" customFormat="1">
      <c r="B188" s="199"/>
      <c r="D188" s="191" t="s">
        <v>217</v>
      </c>
      <c r="E188" s="200" t="s">
        <v>1</v>
      </c>
      <c r="F188" s="201" t="s">
        <v>292</v>
      </c>
      <c r="H188" s="202">
        <v>2</v>
      </c>
      <c r="I188" s="203"/>
      <c r="L188" s="199"/>
      <c r="M188" s="204"/>
      <c r="N188" s="205"/>
      <c r="O188" s="205"/>
      <c r="P188" s="205"/>
      <c r="Q188" s="205"/>
      <c r="R188" s="205"/>
      <c r="S188" s="205"/>
      <c r="T188" s="206"/>
      <c r="AT188" s="200" t="s">
        <v>217</v>
      </c>
      <c r="AU188" s="200" t="s">
        <v>87</v>
      </c>
      <c r="AV188" s="12" t="s">
        <v>87</v>
      </c>
      <c r="AW188" s="12" t="s">
        <v>32</v>
      </c>
      <c r="AX188" s="12" t="s">
        <v>77</v>
      </c>
      <c r="AY188" s="200" t="s">
        <v>132</v>
      </c>
    </row>
    <row r="189" s="12" customFormat="1">
      <c r="B189" s="199"/>
      <c r="D189" s="191" t="s">
        <v>217</v>
      </c>
      <c r="E189" s="200" t="s">
        <v>1</v>
      </c>
      <c r="F189" s="201" t="s">
        <v>293</v>
      </c>
      <c r="H189" s="202">
        <v>1</v>
      </c>
      <c r="I189" s="203"/>
      <c r="L189" s="199"/>
      <c r="M189" s="204"/>
      <c r="N189" s="205"/>
      <c r="O189" s="205"/>
      <c r="P189" s="205"/>
      <c r="Q189" s="205"/>
      <c r="R189" s="205"/>
      <c r="S189" s="205"/>
      <c r="T189" s="206"/>
      <c r="AT189" s="200" t="s">
        <v>217</v>
      </c>
      <c r="AU189" s="200" t="s">
        <v>87</v>
      </c>
      <c r="AV189" s="12" t="s">
        <v>87</v>
      </c>
      <c r="AW189" s="12" t="s">
        <v>32</v>
      </c>
      <c r="AX189" s="12" t="s">
        <v>77</v>
      </c>
      <c r="AY189" s="200" t="s">
        <v>132</v>
      </c>
    </row>
    <row r="190" s="13" customFormat="1">
      <c r="B190" s="207"/>
      <c r="D190" s="191" t="s">
        <v>217</v>
      </c>
      <c r="E190" s="208" t="s">
        <v>1</v>
      </c>
      <c r="F190" s="209" t="s">
        <v>220</v>
      </c>
      <c r="H190" s="210">
        <v>12</v>
      </c>
      <c r="I190" s="211"/>
      <c r="L190" s="207"/>
      <c r="M190" s="212"/>
      <c r="N190" s="213"/>
      <c r="O190" s="213"/>
      <c r="P190" s="213"/>
      <c r="Q190" s="213"/>
      <c r="R190" s="213"/>
      <c r="S190" s="213"/>
      <c r="T190" s="214"/>
      <c r="AT190" s="208" t="s">
        <v>217</v>
      </c>
      <c r="AU190" s="208" t="s">
        <v>87</v>
      </c>
      <c r="AV190" s="13" t="s">
        <v>139</v>
      </c>
      <c r="AW190" s="13" t="s">
        <v>32</v>
      </c>
      <c r="AX190" s="13" t="s">
        <v>85</v>
      </c>
      <c r="AY190" s="208" t="s">
        <v>132</v>
      </c>
    </row>
    <row r="191" s="1" customFormat="1" ht="16.5" customHeight="1">
      <c r="B191" s="177"/>
      <c r="C191" s="178" t="s">
        <v>294</v>
      </c>
      <c r="D191" s="178" t="s">
        <v>135</v>
      </c>
      <c r="E191" s="179" t="s">
        <v>295</v>
      </c>
      <c r="F191" s="180" t="s">
        <v>296</v>
      </c>
      <c r="G191" s="181" t="s">
        <v>269</v>
      </c>
      <c r="H191" s="182">
        <v>48</v>
      </c>
      <c r="I191" s="183"/>
      <c r="J191" s="184">
        <f>ROUND(I191*H191,2)</f>
        <v>0</v>
      </c>
      <c r="K191" s="180" t="s">
        <v>1</v>
      </c>
      <c r="L191" s="36"/>
      <c r="M191" s="185" t="s">
        <v>1</v>
      </c>
      <c r="N191" s="186" t="s">
        <v>42</v>
      </c>
      <c r="O191" s="72"/>
      <c r="P191" s="187">
        <f>O191*H191</f>
        <v>0</v>
      </c>
      <c r="Q191" s="187">
        <v>0.10005</v>
      </c>
      <c r="R191" s="187">
        <f>Q191*H191</f>
        <v>4.8024000000000004</v>
      </c>
      <c r="S191" s="187">
        <v>0</v>
      </c>
      <c r="T191" s="188">
        <f>S191*H191</f>
        <v>0</v>
      </c>
      <c r="AR191" s="189" t="s">
        <v>139</v>
      </c>
      <c r="AT191" s="189" t="s">
        <v>135</v>
      </c>
      <c r="AU191" s="189" t="s">
        <v>87</v>
      </c>
      <c r="AY191" s="17" t="s">
        <v>132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85</v>
      </c>
      <c r="BK191" s="190">
        <f>ROUND(I191*H191,2)</f>
        <v>0</v>
      </c>
      <c r="BL191" s="17" t="s">
        <v>139</v>
      </c>
      <c r="BM191" s="189" t="s">
        <v>297</v>
      </c>
    </row>
    <row r="192" s="12" customFormat="1">
      <c r="B192" s="199"/>
      <c r="D192" s="191" t="s">
        <v>217</v>
      </c>
      <c r="E192" s="200" t="s">
        <v>1</v>
      </c>
      <c r="F192" s="201" t="s">
        <v>298</v>
      </c>
      <c r="H192" s="202">
        <v>48</v>
      </c>
      <c r="I192" s="203"/>
      <c r="L192" s="199"/>
      <c r="M192" s="204"/>
      <c r="N192" s="205"/>
      <c r="O192" s="205"/>
      <c r="P192" s="205"/>
      <c r="Q192" s="205"/>
      <c r="R192" s="205"/>
      <c r="S192" s="205"/>
      <c r="T192" s="206"/>
      <c r="AT192" s="200" t="s">
        <v>217</v>
      </c>
      <c r="AU192" s="200" t="s">
        <v>87</v>
      </c>
      <c r="AV192" s="12" t="s">
        <v>87</v>
      </c>
      <c r="AW192" s="12" t="s">
        <v>32</v>
      </c>
      <c r="AX192" s="12" t="s">
        <v>85</v>
      </c>
      <c r="AY192" s="200" t="s">
        <v>132</v>
      </c>
    </row>
    <row r="193" s="1" customFormat="1" ht="16.5" customHeight="1">
      <c r="B193" s="177"/>
      <c r="C193" s="178" t="s">
        <v>299</v>
      </c>
      <c r="D193" s="178" t="s">
        <v>135</v>
      </c>
      <c r="E193" s="179" t="s">
        <v>300</v>
      </c>
      <c r="F193" s="180" t="s">
        <v>301</v>
      </c>
      <c r="G193" s="181" t="s">
        <v>269</v>
      </c>
      <c r="H193" s="182">
        <v>4</v>
      </c>
      <c r="I193" s="183"/>
      <c r="J193" s="184">
        <f>ROUND(I193*H193,2)</f>
        <v>0</v>
      </c>
      <c r="K193" s="180" t="s">
        <v>1</v>
      </c>
      <c r="L193" s="36"/>
      <c r="M193" s="185" t="s">
        <v>1</v>
      </c>
      <c r="N193" s="186" t="s">
        <v>42</v>
      </c>
      <c r="O193" s="72"/>
      <c r="P193" s="187">
        <f>O193*H193</f>
        <v>0</v>
      </c>
      <c r="Q193" s="187">
        <v>0.11805</v>
      </c>
      <c r="R193" s="187">
        <f>Q193*H193</f>
        <v>0.47220000000000001</v>
      </c>
      <c r="S193" s="187">
        <v>0</v>
      </c>
      <c r="T193" s="188">
        <f>S193*H193</f>
        <v>0</v>
      </c>
      <c r="AR193" s="189" t="s">
        <v>139</v>
      </c>
      <c r="AT193" s="189" t="s">
        <v>135</v>
      </c>
      <c r="AU193" s="189" t="s">
        <v>87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85</v>
      </c>
      <c r="BK193" s="190">
        <f>ROUND(I193*H193,2)</f>
        <v>0</v>
      </c>
      <c r="BL193" s="17" t="s">
        <v>139</v>
      </c>
      <c r="BM193" s="189" t="s">
        <v>302</v>
      </c>
    </row>
    <row r="194" s="12" customFormat="1">
      <c r="B194" s="199"/>
      <c r="D194" s="191" t="s">
        <v>217</v>
      </c>
      <c r="E194" s="200" t="s">
        <v>1</v>
      </c>
      <c r="F194" s="201" t="s">
        <v>303</v>
      </c>
      <c r="H194" s="202">
        <v>4</v>
      </c>
      <c r="I194" s="203"/>
      <c r="L194" s="199"/>
      <c r="M194" s="204"/>
      <c r="N194" s="205"/>
      <c r="O194" s="205"/>
      <c r="P194" s="205"/>
      <c r="Q194" s="205"/>
      <c r="R194" s="205"/>
      <c r="S194" s="205"/>
      <c r="T194" s="206"/>
      <c r="AT194" s="200" t="s">
        <v>217</v>
      </c>
      <c r="AU194" s="200" t="s">
        <v>87</v>
      </c>
      <c r="AV194" s="12" t="s">
        <v>87</v>
      </c>
      <c r="AW194" s="12" t="s">
        <v>32</v>
      </c>
      <c r="AX194" s="12" t="s">
        <v>85</v>
      </c>
      <c r="AY194" s="200" t="s">
        <v>132</v>
      </c>
    </row>
    <row r="195" s="1" customFormat="1" ht="16.5" customHeight="1">
      <c r="B195" s="177"/>
      <c r="C195" s="178" t="s">
        <v>304</v>
      </c>
      <c r="D195" s="178" t="s">
        <v>135</v>
      </c>
      <c r="E195" s="179" t="s">
        <v>305</v>
      </c>
      <c r="F195" s="180" t="s">
        <v>306</v>
      </c>
      <c r="G195" s="181" t="s">
        <v>269</v>
      </c>
      <c r="H195" s="182">
        <v>5</v>
      </c>
      <c r="I195" s="183"/>
      <c r="J195" s="184">
        <f>ROUND(I195*H195,2)</f>
        <v>0</v>
      </c>
      <c r="K195" s="180" t="s">
        <v>1</v>
      </c>
      <c r="L195" s="36"/>
      <c r="M195" s="185" t="s">
        <v>1</v>
      </c>
      <c r="N195" s="186" t="s">
        <v>42</v>
      </c>
      <c r="O195" s="72"/>
      <c r="P195" s="187">
        <f>O195*H195</f>
        <v>0</v>
      </c>
      <c r="Q195" s="187">
        <v>0.12705</v>
      </c>
      <c r="R195" s="187">
        <f>Q195*H195</f>
        <v>0.63524999999999998</v>
      </c>
      <c r="S195" s="187">
        <v>0</v>
      </c>
      <c r="T195" s="188">
        <f>S195*H195</f>
        <v>0</v>
      </c>
      <c r="AR195" s="189" t="s">
        <v>139</v>
      </c>
      <c r="AT195" s="189" t="s">
        <v>135</v>
      </c>
      <c r="AU195" s="189" t="s">
        <v>87</v>
      </c>
      <c r="AY195" s="17" t="s">
        <v>132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85</v>
      </c>
      <c r="BK195" s="190">
        <f>ROUND(I195*H195,2)</f>
        <v>0</v>
      </c>
      <c r="BL195" s="17" t="s">
        <v>139</v>
      </c>
      <c r="BM195" s="189" t="s">
        <v>307</v>
      </c>
    </row>
    <row r="196" s="12" customFormat="1">
      <c r="B196" s="199"/>
      <c r="D196" s="191" t="s">
        <v>217</v>
      </c>
      <c r="E196" s="200" t="s">
        <v>1</v>
      </c>
      <c r="F196" s="201" t="s">
        <v>308</v>
      </c>
      <c r="H196" s="202">
        <v>5</v>
      </c>
      <c r="I196" s="203"/>
      <c r="L196" s="199"/>
      <c r="M196" s="204"/>
      <c r="N196" s="205"/>
      <c r="O196" s="205"/>
      <c r="P196" s="205"/>
      <c r="Q196" s="205"/>
      <c r="R196" s="205"/>
      <c r="S196" s="205"/>
      <c r="T196" s="206"/>
      <c r="AT196" s="200" t="s">
        <v>217</v>
      </c>
      <c r="AU196" s="200" t="s">
        <v>87</v>
      </c>
      <c r="AV196" s="12" t="s">
        <v>87</v>
      </c>
      <c r="AW196" s="12" t="s">
        <v>32</v>
      </c>
      <c r="AX196" s="12" t="s">
        <v>85</v>
      </c>
      <c r="AY196" s="200" t="s">
        <v>132</v>
      </c>
    </row>
    <row r="197" s="1" customFormat="1" ht="24" customHeight="1">
      <c r="B197" s="177"/>
      <c r="C197" s="178" t="s">
        <v>309</v>
      </c>
      <c r="D197" s="178" t="s">
        <v>135</v>
      </c>
      <c r="E197" s="179" t="s">
        <v>310</v>
      </c>
      <c r="F197" s="180" t="s">
        <v>311</v>
      </c>
      <c r="G197" s="181" t="s">
        <v>312</v>
      </c>
      <c r="H197" s="182">
        <v>12.801</v>
      </c>
      <c r="I197" s="183"/>
      <c r="J197" s="184">
        <f>ROUND(I197*H197,2)</f>
        <v>0</v>
      </c>
      <c r="K197" s="180" t="s">
        <v>1</v>
      </c>
      <c r="L197" s="36"/>
      <c r="M197" s="185" t="s">
        <v>1</v>
      </c>
      <c r="N197" s="186" t="s">
        <v>42</v>
      </c>
      <c r="O197" s="72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AR197" s="189" t="s">
        <v>139</v>
      </c>
      <c r="AT197" s="189" t="s">
        <v>135</v>
      </c>
      <c r="AU197" s="189" t="s">
        <v>87</v>
      </c>
      <c r="AY197" s="17" t="s">
        <v>132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85</v>
      </c>
      <c r="BK197" s="190">
        <f>ROUND(I197*H197,2)</f>
        <v>0</v>
      </c>
      <c r="BL197" s="17" t="s">
        <v>139</v>
      </c>
      <c r="BM197" s="189" t="s">
        <v>313</v>
      </c>
    </row>
    <row r="198" s="12" customFormat="1">
      <c r="B198" s="199"/>
      <c r="D198" s="191" t="s">
        <v>217</v>
      </c>
      <c r="E198" s="200" t="s">
        <v>1</v>
      </c>
      <c r="F198" s="201" t="s">
        <v>314</v>
      </c>
      <c r="H198" s="202">
        <v>10.882</v>
      </c>
      <c r="I198" s="203"/>
      <c r="L198" s="199"/>
      <c r="M198" s="204"/>
      <c r="N198" s="205"/>
      <c r="O198" s="205"/>
      <c r="P198" s="205"/>
      <c r="Q198" s="205"/>
      <c r="R198" s="205"/>
      <c r="S198" s="205"/>
      <c r="T198" s="206"/>
      <c r="AT198" s="200" t="s">
        <v>217</v>
      </c>
      <c r="AU198" s="200" t="s">
        <v>87</v>
      </c>
      <c r="AV198" s="12" t="s">
        <v>87</v>
      </c>
      <c r="AW198" s="12" t="s">
        <v>32</v>
      </c>
      <c r="AX198" s="12" t="s">
        <v>77</v>
      </c>
      <c r="AY198" s="200" t="s">
        <v>132</v>
      </c>
    </row>
    <row r="199" s="12" customFormat="1">
      <c r="B199" s="199"/>
      <c r="D199" s="191" t="s">
        <v>217</v>
      </c>
      <c r="E199" s="200" t="s">
        <v>1</v>
      </c>
      <c r="F199" s="201" t="s">
        <v>315</v>
      </c>
      <c r="H199" s="202">
        <v>1.919</v>
      </c>
      <c r="I199" s="203"/>
      <c r="L199" s="199"/>
      <c r="M199" s="204"/>
      <c r="N199" s="205"/>
      <c r="O199" s="205"/>
      <c r="P199" s="205"/>
      <c r="Q199" s="205"/>
      <c r="R199" s="205"/>
      <c r="S199" s="205"/>
      <c r="T199" s="206"/>
      <c r="AT199" s="200" t="s">
        <v>217</v>
      </c>
      <c r="AU199" s="200" t="s">
        <v>87</v>
      </c>
      <c r="AV199" s="12" t="s">
        <v>87</v>
      </c>
      <c r="AW199" s="12" t="s">
        <v>32</v>
      </c>
      <c r="AX199" s="12" t="s">
        <v>77</v>
      </c>
      <c r="AY199" s="200" t="s">
        <v>132</v>
      </c>
    </row>
    <row r="200" s="13" customFormat="1">
      <c r="B200" s="207"/>
      <c r="D200" s="191" t="s">
        <v>217</v>
      </c>
      <c r="E200" s="208" t="s">
        <v>1</v>
      </c>
      <c r="F200" s="209" t="s">
        <v>220</v>
      </c>
      <c r="H200" s="210">
        <v>12.801</v>
      </c>
      <c r="I200" s="211"/>
      <c r="L200" s="207"/>
      <c r="M200" s="212"/>
      <c r="N200" s="213"/>
      <c r="O200" s="213"/>
      <c r="P200" s="213"/>
      <c r="Q200" s="213"/>
      <c r="R200" s="213"/>
      <c r="S200" s="213"/>
      <c r="T200" s="214"/>
      <c r="AT200" s="208" t="s">
        <v>217</v>
      </c>
      <c r="AU200" s="208" t="s">
        <v>87</v>
      </c>
      <c r="AV200" s="13" t="s">
        <v>139</v>
      </c>
      <c r="AW200" s="13" t="s">
        <v>32</v>
      </c>
      <c r="AX200" s="13" t="s">
        <v>85</v>
      </c>
      <c r="AY200" s="208" t="s">
        <v>132</v>
      </c>
    </row>
    <row r="201" s="1" customFormat="1" ht="16.5" customHeight="1">
      <c r="B201" s="177"/>
      <c r="C201" s="215" t="s">
        <v>316</v>
      </c>
      <c r="D201" s="215" t="s">
        <v>317</v>
      </c>
      <c r="E201" s="216" t="s">
        <v>318</v>
      </c>
      <c r="F201" s="217" t="s">
        <v>319</v>
      </c>
      <c r="G201" s="218" t="s">
        <v>312</v>
      </c>
      <c r="H201" s="219">
        <v>15.361000000000001</v>
      </c>
      <c r="I201" s="220"/>
      <c r="J201" s="221">
        <f>ROUND(I201*H201,2)</f>
        <v>0</v>
      </c>
      <c r="K201" s="217" t="s">
        <v>1</v>
      </c>
      <c r="L201" s="222"/>
      <c r="M201" s="223" t="s">
        <v>1</v>
      </c>
      <c r="N201" s="224" t="s">
        <v>42</v>
      </c>
      <c r="O201" s="72"/>
      <c r="P201" s="187">
        <f>O201*H201</f>
        <v>0</v>
      </c>
      <c r="Q201" s="187">
        <v>1</v>
      </c>
      <c r="R201" s="187">
        <f>Q201*H201</f>
        <v>15.361000000000001</v>
      </c>
      <c r="S201" s="187">
        <v>0</v>
      </c>
      <c r="T201" s="188">
        <f>S201*H201</f>
        <v>0</v>
      </c>
      <c r="AR201" s="189" t="s">
        <v>173</v>
      </c>
      <c r="AT201" s="189" t="s">
        <v>317</v>
      </c>
      <c r="AU201" s="189" t="s">
        <v>87</v>
      </c>
      <c r="AY201" s="17" t="s">
        <v>132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85</v>
      </c>
      <c r="BK201" s="190">
        <f>ROUND(I201*H201,2)</f>
        <v>0</v>
      </c>
      <c r="BL201" s="17" t="s">
        <v>139</v>
      </c>
      <c r="BM201" s="189" t="s">
        <v>320</v>
      </c>
    </row>
    <row r="202" s="12" customFormat="1">
      <c r="B202" s="199"/>
      <c r="D202" s="191" t="s">
        <v>217</v>
      </c>
      <c r="E202" s="200" t="s">
        <v>1</v>
      </c>
      <c r="F202" s="201" t="s">
        <v>321</v>
      </c>
      <c r="H202" s="202">
        <v>13.058</v>
      </c>
      <c r="I202" s="203"/>
      <c r="L202" s="199"/>
      <c r="M202" s="204"/>
      <c r="N202" s="205"/>
      <c r="O202" s="205"/>
      <c r="P202" s="205"/>
      <c r="Q202" s="205"/>
      <c r="R202" s="205"/>
      <c r="S202" s="205"/>
      <c r="T202" s="206"/>
      <c r="AT202" s="200" t="s">
        <v>217</v>
      </c>
      <c r="AU202" s="200" t="s">
        <v>87</v>
      </c>
      <c r="AV202" s="12" t="s">
        <v>87</v>
      </c>
      <c r="AW202" s="12" t="s">
        <v>32</v>
      </c>
      <c r="AX202" s="12" t="s">
        <v>77</v>
      </c>
      <c r="AY202" s="200" t="s">
        <v>132</v>
      </c>
    </row>
    <row r="203" s="12" customFormat="1">
      <c r="B203" s="199"/>
      <c r="D203" s="191" t="s">
        <v>217</v>
      </c>
      <c r="E203" s="200" t="s">
        <v>1</v>
      </c>
      <c r="F203" s="201" t="s">
        <v>322</v>
      </c>
      <c r="H203" s="202">
        <v>2.3029999999999999</v>
      </c>
      <c r="I203" s="203"/>
      <c r="L203" s="199"/>
      <c r="M203" s="204"/>
      <c r="N203" s="205"/>
      <c r="O203" s="205"/>
      <c r="P203" s="205"/>
      <c r="Q203" s="205"/>
      <c r="R203" s="205"/>
      <c r="S203" s="205"/>
      <c r="T203" s="206"/>
      <c r="AT203" s="200" t="s">
        <v>217</v>
      </c>
      <c r="AU203" s="200" t="s">
        <v>87</v>
      </c>
      <c r="AV203" s="12" t="s">
        <v>87</v>
      </c>
      <c r="AW203" s="12" t="s">
        <v>32</v>
      </c>
      <c r="AX203" s="12" t="s">
        <v>77</v>
      </c>
      <c r="AY203" s="200" t="s">
        <v>132</v>
      </c>
    </row>
    <row r="204" s="13" customFormat="1">
      <c r="B204" s="207"/>
      <c r="D204" s="191" t="s">
        <v>217</v>
      </c>
      <c r="E204" s="208" t="s">
        <v>1</v>
      </c>
      <c r="F204" s="209" t="s">
        <v>220</v>
      </c>
      <c r="H204" s="210">
        <v>15.361000000000001</v>
      </c>
      <c r="I204" s="211"/>
      <c r="L204" s="207"/>
      <c r="M204" s="212"/>
      <c r="N204" s="213"/>
      <c r="O204" s="213"/>
      <c r="P204" s="213"/>
      <c r="Q204" s="213"/>
      <c r="R204" s="213"/>
      <c r="S204" s="213"/>
      <c r="T204" s="214"/>
      <c r="AT204" s="208" t="s">
        <v>217</v>
      </c>
      <c r="AU204" s="208" t="s">
        <v>87</v>
      </c>
      <c r="AV204" s="13" t="s">
        <v>139</v>
      </c>
      <c r="AW204" s="13" t="s">
        <v>32</v>
      </c>
      <c r="AX204" s="13" t="s">
        <v>85</v>
      </c>
      <c r="AY204" s="208" t="s">
        <v>132</v>
      </c>
    </row>
    <row r="205" s="1" customFormat="1" ht="16.5" customHeight="1">
      <c r="B205" s="177"/>
      <c r="C205" s="178" t="s">
        <v>7</v>
      </c>
      <c r="D205" s="178" t="s">
        <v>135</v>
      </c>
      <c r="E205" s="179" t="s">
        <v>323</v>
      </c>
      <c r="F205" s="180" t="s">
        <v>324</v>
      </c>
      <c r="G205" s="181" t="s">
        <v>312</v>
      </c>
      <c r="H205" s="182">
        <v>2.0659999999999998</v>
      </c>
      <c r="I205" s="183"/>
      <c r="J205" s="184">
        <f>ROUND(I205*H205,2)</f>
        <v>0</v>
      </c>
      <c r="K205" s="180" t="s">
        <v>1</v>
      </c>
      <c r="L205" s="36"/>
      <c r="M205" s="185" t="s">
        <v>1</v>
      </c>
      <c r="N205" s="186" t="s">
        <v>42</v>
      </c>
      <c r="O205" s="72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AR205" s="189" t="s">
        <v>139</v>
      </c>
      <c r="AT205" s="189" t="s">
        <v>135</v>
      </c>
      <c r="AU205" s="189" t="s">
        <v>87</v>
      </c>
      <c r="AY205" s="17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85</v>
      </c>
      <c r="BK205" s="190">
        <f>ROUND(I205*H205,2)</f>
        <v>0</v>
      </c>
      <c r="BL205" s="17" t="s">
        <v>139</v>
      </c>
      <c r="BM205" s="189" t="s">
        <v>325</v>
      </c>
    </row>
    <row r="206" s="1" customFormat="1">
      <c r="B206" s="36"/>
      <c r="D206" s="191" t="s">
        <v>157</v>
      </c>
      <c r="F206" s="192" t="s">
        <v>326</v>
      </c>
      <c r="I206" s="117"/>
      <c r="L206" s="36"/>
      <c r="M206" s="193"/>
      <c r="N206" s="72"/>
      <c r="O206" s="72"/>
      <c r="P206" s="72"/>
      <c r="Q206" s="72"/>
      <c r="R206" s="72"/>
      <c r="S206" s="72"/>
      <c r="T206" s="73"/>
      <c r="AT206" s="17" t="s">
        <v>157</v>
      </c>
      <c r="AU206" s="17" t="s">
        <v>87</v>
      </c>
    </row>
    <row r="207" s="14" customFormat="1">
      <c r="B207" s="225"/>
      <c r="D207" s="191" t="s">
        <v>217</v>
      </c>
      <c r="E207" s="226" t="s">
        <v>1</v>
      </c>
      <c r="F207" s="227" t="s">
        <v>327</v>
      </c>
      <c r="H207" s="226" t="s">
        <v>1</v>
      </c>
      <c r="I207" s="228"/>
      <c r="L207" s="225"/>
      <c r="M207" s="229"/>
      <c r="N207" s="230"/>
      <c r="O207" s="230"/>
      <c r="P207" s="230"/>
      <c r="Q207" s="230"/>
      <c r="R207" s="230"/>
      <c r="S207" s="230"/>
      <c r="T207" s="231"/>
      <c r="AT207" s="226" t="s">
        <v>217</v>
      </c>
      <c r="AU207" s="226" t="s">
        <v>87</v>
      </c>
      <c r="AV207" s="14" t="s">
        <v>85</v>
      </c>
      <c r="AW207" s="14" t="s">
        <v>32</v>
      </c>
      <c r="AX207" s="14" t="s">
        <v>77</v>
      </c>
      <c r="AY207" s="226" t="s">
        <v>132</v>
      </c>
    </row>
    <row r="208" s="12" customFormat="1">
      <c r="B208" s="199"/>
      <c r="D208" s="191" t="s">
        <v>217</v>
      </c>
      <c r="E208" s="200" t="s">
        <v>1</v>
      </c>
      <c r="F208" s="201" t="s">
        <v>328</v>
      </c>
      <c r="H208" s="202">
        <v>1.538</v>
      </c>
      <c r="I208" s="203"/>
      <c r="L208" s="199"/>
      <c r="M208" s="204"/>
      <c r="N208" s="205"/>
      <c r="O208" s="205"/>
      <c r="P208" s="205"/>
      <c r="Q208" s="205"/>
      <c r="R208" s="205"/>
      <c r="S208" s="205"/>
      <c r="T208" s="206"/>
      <c r="AT208" s="200" t="s">
        <v>217</v>
      </c>
      <c r="AU208" s="200" t="s">
        <v>87</v>
      </c>
      <c r="AV208" s="12" t="s">
        <v>87</v>
      </c>
      <c r="AW208" s="12" t="s">
        <v>32</v>
      </c>
      <c r="AX208" s="12" t="s">
        <v>77</v>
      </c>
      <c r="AY208" s="200" t="s">
        <v>132</v>
      </c>
    </row>
    <row r="209" s="14" customFormat="1">
      <c r="B209" s="225"/>
      <c r="D209" s="191" t="s">
        <v>217</v>
      </c>
      <c r="E209" s="226" t="s">
        <v>1</v>
      </c>
      <c r="F209" s="227" t="s">
        <v>329</v>
      </c>
      <c r="H209" s="226" t="s">
        <v>1</v>
      </c>
      <c r="I209" s="228"/>
      <c r="L209" s="225"/>
      <c r="M209" s="229"/>
      <c r="N209" s="230"/>
      <c r="O209" s="230"/>
      <c r="P209" s="230"/>
      <c r="Q209" s="230"/>
      <c r="R209" s="230"/>
      <c r="S209" s="230"/>
      <c r="T209" s="231"/>
      <c r="AT209" s="226" t="s">
        <v>217</v>
      </c>
      <c r="AU209" s="226" t="s">
        <v>87</v>
      </c>
      <c r="AV209" s="14" t="s">
        <v>85</v>
      </c>
      <c r="AW209" s="14" t="s">
        <v>32</v>
      </c>
      <c r="AX209" s="14" t="s">
        <v>77</v>
      </c>
      <c r="AY209" s="226" t="s">
        <v>132</v>
      </c>
    </row>
    <row r="210" s="12" customFormat="1">
      <c r="B210" s="199"/>
      <c r="D210" s="191" t="s">
        <v>217</v>
      </c>
      <c r="E210" s="200" t="s">
        <v>1</v>
      </c>
      <c r="F210" s="201" t="s">
        <v>330</v>
      </c>
      <c r="H210" s="202">
        <v>0.52800000000000002</v>
      </c>
      <c r="I210" s="203"/>
      <c r="L210" s="199"/>
      <c r="M210" s="204"/>
      <c r="N210" s="205"/>
      <c r="O210" s="205"/>
      <c r="P210" s="205"/>
      <c r="Q210" s="205"/>
      <c r="R210" s="205"/>
      <c r="S210" s="205"/>
      <c r="T210" s="206"/>
      <c r="AT210" s="200" t="s">
        <v>217</v>
      </c>
      <c r="AU210" s="200" t="s">
        <v>87</v>
      </c>
      <c r="AV210" s="12" t="s">
        <v>87</v>
      </c>
      <c r="AW210" s="12" t="s">
        <v>32</v>
      </c>
      <c r="AX210" s="12" t="s">
        <v>77</v>
      </c>
      <c r="AY210" s="200" t="s">
        <v>132</v>
      </c>
    </row>
    <row r="211" s="13" customFormat="1">
      <c r="B211" s="207"/>
      <c r="D211" s="191" t="s">
        <v>217</v>
      </c>
      <c r="E211" s="208" t="s">
        <v>1</v>
      </c>
      <c r="F211" s="209" t="s">
        <v>220</v>
      </c>
      <c r="H211" s="210">
        <v>2.0659999999999998</v>
      </c>
      <c r="I211" s="211"/>
      <c r="L211" s="207"/>
      <c r="M211" s="212"/>
      <c r="N211" s="213"/>
      <c r="O211" s="213"/>
      <c r="P211" s="213"/>
      <c r="Q211" s="213"/>
      <c r="R211" s="213"/>
      <c r="S211" s="213"/>
      <c r="T211" s="214"/>
      <c r="AT211" s="208" t="s">
        <v>217</v>
      </c>
      <c r="AU211" s="208" t="s">
        <v>87</v>
      </c>
      <c r="AV211" s="13" t="s">
        <v>139</v>
      </c>
      <c r="AW211" s="13" t="s">
        <v>32</v>
      </c>
      <c r="AX211" s="13" t="s">
        <v>85</v>
      </c>
      <c r="AY211" s="208" t="s">
        <v>132</v>
      </c>
    </row>
    <row r="212" s="1" customFormat="1" ht="24" customHeight="1">
      <c r="B212" s="177"/>
      <c r="C212" s="178" t="s">
        <v>331</v>
      </c>
      <c r="D212" s="178" t="s">
        <v>135</v>
      </c>
      <c r="E212" s="179" t="s">
        <v>332</v>
      </c>
      <c r="F212" s="180" t="s">
        <v>333</v>
      </c>
      <c r="G212" s="181" t="s">
        <v>248</v>
      </c>
      <c r="H212" s="182">
        <v>93.194999999999993</v>
      </c>
      <c r="I212" s="183"/>
      <c r="J212" s="184">
        <f>ROUND(I212*H212,2)</f>
        <v>0</v>
      </c>
      <c r="K212" s="180" t="s">
        <v>254</v>
      </c>
      <c r="L212" s="36"/>
      <c r="M212" s="185" t="s">
        <v>1</v>
      </c>
      <c r="N212" s="186" t="s">
        <v>42</v>
      </c>
      <c r="O212" s="72"/>
      <c r="P212" s="187">
        <f>O212*H212</f>
        <v>0</v>
      </c>
      <c r="Q212" s="187">
        <v>0.068430000000000005</v>
      </c>
      <c r="R212" s="187">
        <f>Q212*H212</f>
        <v>6.3773338500000003</v>
      </c>
      <c r="S212" s="187">
        <v>0</v>
      </c>
      <c r="T212" s="188">
        <f>S212*H212</f>
        <v>0</v>
      </c>
      <c r="AR212" s="189" t="s">
        <v>139</v>
      </c>
      <c r="AT212" s="189" t="s">
        <v>135</v>
      </c>
      <c r="AU212" s="189" t="s">
        <v>87</v>
      </c>
      <c r="AY212" s="17" t="s">
        <v>132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85</v>
      </c>
      <c r="BK212" s="190">
        <f>ROUND(I212*H212,2)</f>
        <v>0</v>
      </c>
      <c r="BL212" s="17" t="s">
        <v>139</v>
      </c>
      <c r="BM212" s="189" t="s">
        <v>334</v>
      </c>
    </row>
    <row r="213" s="12" customFormat="1">
      <c r="B213" s="199"/>
      <c r="D213" s="191" t="s">
        <v>217</v>
      </c>
      <c r="E213" s="200" t="s">
        <v>1</v>
      </c>
      <c r="F213" s="201" t="s">
        <v>335</v>
      </c>
      <c r="H213" s="202">
        <v>93.194999999999993</v>
      </c>
      <c r="I213" s="203"/>
      <c r="L213" s="199"/>
      <c r="M213" s="204"/>
      <c r="N213" s="205"/>
      <c r="O213" s="205"/>
      <c r="P213" s="205"/>
      <c r="Q213" s="205"/>
      <c r="R213" s="205"/>
      <c r="S213" s="205"/>
      <c r="T213" s="206"/>
      <c r="AT213" s="200" t="s">
        <v>217</v>
      </c>
      <c r="AU213" s="200" t="s">
        <v>87</v>
      </c>
      <c r="AV213" s="12" t="s">
        <v>87</v>
      </c>
      <c r="AW213" s="12" t="s">
        <v>32</v>
      </c>
      <c r="AX213" s="12" t="s">
        <v>85</v>
      </c>
      <c r="AY213" s="200" t="s">
        <v>132</v>
      </c>
    </row>
    <row r="214" s="1" customFormat="1" ht="24" customHeight="1">
      <c r="B214" s="177"/>
      <c r="C214" s="178" t="s">
        <v>336</v>
      </c>
      <c r="D214" s="178" t="s">
        <v>135</v>
      </c>
      <c r="E214" s="179" t="s">
        <v>337</v>
      </c>
      <c r="F214" s="180" t="s">
        <v>338</v>
      </c>
      <c r="G214" s="181" t="s">
        <v>248</v>
      </c>
      <c r="H214" s="182">
        <v>17.013000000000002</v>
      </c>
      <c r="I214" s="183"/>
      <c r="J214" s="184">
        <f>ROUND(I214*H214,2)</f>
        <v>0</v>
      </c>
      <c r="K214" s="180" t="s">
        <v>254</v>
      </c>
      <c r="L214" s="36"/>
      <c r="M214" s="185" t="s">
        <v>1</v>
      </c>
      <c r="N214" s="186" t="s">
        <v>42</v>
      </c>
      <c r="O214" s="72"/>
      <c r="P214" s="187">
        <f>O214*H214</f>
        <v>0</v>
      </c>
      <c r="Q214" s="187">
        <v>0.10445</v>
      </c>
      <c r="R214" s="187">
        <f>Q214*H214</f>
        <v>1.7770078500000002</v>
      </c>
      <c r="S214" s="187">
        <v>0</v>
      </c>
      <c r="T214" s="188">
        <f>S214*H214</f>
        <v>0</v>
      </c>
      <c r="AR214" s="189" t="s">
        <v>139</v>
      </c>
      <c r="AT214" s="189" t="s">
        <v>135</v>
      </c>
      <c r="AU214" s="189" t="s">
        <v>87</v>
      </c>
      <c r="AY214" s="17" t="s">
        <v>132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85</v>
      </c>
      <c r="BK214" s="190">
        <f>ROUND(I214*H214,2)</f>
        <v>0</v>
      </c>
      <c r="BL214" s="17" t="s">
        <v>139</v>
      </c>
      <c r="BM214" s="189" t="s">
        <v>339</v>
      </c>
    </row>
    <row r="215" s="12" customFormat="1">
      <c r="B215" s="199"/>
      <c r="D215" s="191" t="s">
        <v>217</v>
      </c>
      <c r="E215" s="200" t="s">
        <v>1</v>
      </c>
      <c r="F215" s="201" t="s">
        <v>340</v>
      </c>
      <c r="H215" s="202">
        <v>17.013000000000002</v>
      </c>
      <c r="I215" s="203"/>
      <c r="L215" s="199"/>
      <c r="M215" s="204"/>
      <c r="N215" s="205"/>
      <c r="O215" s="205"/>
      <c r="P215" s="205"/>
      <c r="Q215" s="205"/>
      <c r="R215" s="205"/>
      <c r="S215" s="205"/>
      <c r="T215" s="206"/>
      <c r="AT215" s="200" t="s">
        <v>217</v>
      </c>
      <c r="AU215" s="200" t="s">
        <v>87</v>
      </c>
      <c r="AV215" s="12" t="s">
        <v>87</v>
      </c>
      <c r="AW215" s="12" t="s">
        <v>32</v>
      </c>
      <c r="AX215" s="12" t="s">
        <v>85</v>
      </c>
      <c r="AY215" s="200" t="s">
        <v>132</v>
      </c>
    </row>
    <row r="216" s="1" customFormat="1" ht="24" customHeight="1">
      <c r="B216" s="177"/>
      <c r="C216" s="178" t="s">
        <v>341</v>
      </c>
      <c r="D216" s="178" t="s">
        <v>135</v>
      </c>
      <c r="E216" s="179" t="s">
        <v>342</v>
      </c>
      <c r="F216" s="180" t="s">
        <v>343</v>
      </c>
      <c r="G216" s="181" t="s">
        <v>248</v>
      </c>
      <c r="H216" s="182">
        <v>126.461</v>
      </c>
      <c r="I216" s="183"/>
      <c r="J216" s="184">
        <f>ROUND(I216*H216,2)</f>
        <v>0</v>
      </c>
      <c r="K216" s="180" t="s">
        <v>254</v>
      </c>
      <c r="L216" s="36"/>
      <c r="M216" s="185" t="s">
        <v>1</v>
      </c>
      <c r="N216" s="186" t="s">
        <v>42</v>
      </c>
      <c r="O216" s="72"/>
      <c r="P216" s="187">
        <f>O216*H216</f>
        <v>0</v>
      </c>
      <c r="Q216" s="187">
        <v>0.13708999999999999</v>
      </c>
      <c r="R216" s="187">
        <f>Q216*H216</f>
        <v>17.336538489999999</v>
      </c>
      <c r="S216" s="187">
        <v>0</v>
      </c>
      <c r="T216" s="188">
        <f>S216*H216</f>
        <v>0</v>
      </c>
      <c r="AR216" s="189" t="s">
        <v>139</v>
      </c>
      <c r="AT216" s="189" t="s">
        <v>135</v>
      </c>
      <c r="AU216" s="189" t="s">
        <v>87</v>
      </c>
      <c r="AY216" s="17" t="s">
        <v>132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85</v>
      </c>
      <c r="BK216" s="190">
        <f>ROUND(I216*H216,2)</f>
        <v>0</v>
      </c>
      <c r="BL216" s="17" t="s">
        <v>139</v>
      </c>
      <c r="BM216" s="189" t="s">
        <v>344</v>
      </c>
    </row>
    <row r="217" s="12" customFormat="1">
      <c r="B217" s="199"/>
      <c r="D217" s="191" t="s">
        <v>217</v>
      </c>
      <c r="E217" s="200" t="s">
        <v>1</v>
      </c>
      <c r="F217" s="201" t="s">
        <v>345</v>
      </c>
      <c r="H217" s="202">
        <v>139.36500000000001</v>
      </c>
      <c r="I217" s="203"/>
      <c r="L217" s="199"/>
      <c r="M217" s="204"/>
      <c r="N217" s="205"/>
      <c r="O217" s="205"/>
      <c r="P217" s="205"/>
      <c r="Q217" s="205"/>
      <c r="R217" s="205"/>
      <c r="S217" s="205"/>
      <c r="T217" s="206"/>
      <c r="AT217" s="200" t="s">
        <v>217</v>
      </c>
      <c r="AU217" s="200" t="s">
        <v>87</v>
      </c>
      <c r="AV217" s="12" t="s">
        <v>87</v>
      </c>
      <c r="AW217" s="12" t="s">
        <v>32</v>
      </c>
      <c r="AX217" s="12" t="s">
        <v>77</v>
      </c>
      <c r="AY217" s="200" t="s">
        <v>132</v>
      </c>
    </row>
    <row r="218" s="12" customFormat="1">
      <c r="B218" s="199"/>
      <c r="D218" s="191" t="s">
        <v>217</v>
      </c>
      <c r="E218" s="200" t="s">
        <v>1</v>
      </c>
      <c r="F218" s="201" t="s">
        <v>346</v>
      </c>
      <c r="H218" s="202">
        <v>-12.904</v>
      </c>
      <c r="I218" s="203"/>
      <c r="L218" s="199"/>
      <c r="M218" s="204"/>
      <c r="N218" s="205"/>
      <c r="O218" s="205"/>
      <c r="P218" s="205"/>
      <c r="Q218" s="205"/>
      <c r="R218" s="205"/>
      <c r="S218" s="205"/>
      <c r="T218" s="206"/>
      <c r="AT218" s="200" t="s">
        <v>217</v>
      </c>
      <c r="AU218" s="200" t="s">
        <v>87</v>
      </c>
      <c r="AV218" s="12" t="s">
        <v>87</v>
      </c>
      <c r="AW218" s="12" t="s">
        <v>32</v>
      </c>
      <c r="AX218" s="12" t="s">
        <v>77</v>
      </c>
      <c r="AY218" s="200" t="s">
        <v>132</v>
      </c>
    </row>
    <row r="219" s="13" customFormat="1">
      <c r="B219" s="207"/>
      <c r="D219" s="191" t="s">
        <v>217</v>
      </c>
      <c r="E219" s="208" t="s">
        <v>1</v>
      </c>
      <c r="F219" s="209" t="s">
        <v>220</v>
      </c>
      <c r="H219" s="210">
        <v>126.461</v>
      </c>
      <c r="I219" s="211"/>
      <c r="L219" s="207"/>
      <c r="M219" s="212"/>
      <c r="N219" s="213"/>
      <c r="O219" s="213"/>
      <c r="P219" s="213"/>
      <c r="Q219" s="213"/>
      <c r="R219" s="213"/>
      <c r="S219" s="213"/>
      <c r="T219" s="214"/>
      <c r="AT219" s="208" t="s">
        <v>217</v>
      </c>
      <c r="AU219" s="208" t="s">
        <v>87</v>
      </c>
      <c r="AV219" s="13" t="s">
        <v>139</v>
      </c>
      <c r="AW219" s="13" t="s">
        <v>32</v>
      </c>
      <c r="AX219" s="13" t="s">
        <v>85</v>
      </c>
      <c r="AY219" s="208" t="s">
        <v>132</v>
      </c>
    </row>
    <row r="220" s="11" customFormat="1" ht="22.8" customHeight="1">
      <c r="B220" s="164"/>
      <c r="D220" s="165" t="s">
        <v>76</v>
      </c>
      <c r="E220" s="175" t="s">
        <v>139</v>
      </c>
      <c r="F220" s="175" t="s">
        <v>347</v>
      </c>
      <c r="I220" s="167"/>
      <c r="J220" s="176">
        <f>BK220</f>
        <v>0</v>
      </c>
      <c r="L220" s="164"/>
      <c r="M220" s="169"/>
      <c r="N220" s="170"/>
      <c r="O220" s="170"/>
      <c r="P220" s="171">
        <f>SUM(P221:P315)</f>
        <v>0</v>
      </c>
      <c r="Q220" s="170"/>
      <c r="R220" s="171">
        <f>SUM(R221:R315)</f>
        <v>77.939412559999994</v>
      </c>
      <c r="S220" s="170"/>
      <c r="T220" s="172">
        <f>SUM(T221:T315)</f>
        <v>0</v>
      </c>
      <c r="AR220" s="165" t="s">
        <v>85</v>
      </c>
      <c r="AT220" s="173" t="s">
        <v>76</v>
      </c>
      <c r="AU220" s="173" t="s">
        <v>85</v>
      </c>
      <c r="AY220" s="165" t="s">
        <v>132</v>
      </c>
      <c r="BK220" s="174">
        <f>SUM(BK221:BK315)</f>
        <v>0</v>
      </c>
    </row>
    <row r="221" s="1" customFormat="1" ht="24" customHeight="1">
      <c r="B221" s="177"/>
      <c r="C221" s="178" t="s">
        <v>348</v>
      </c>
      <c r="D221" s="178" t="s">
        <v>135</v>
      </c>
      <c r="E221" s="179" t="s">
        <v>349</v>
      </c>
      <c r="F221" s="180" t="s">
        <v>350</v>
      </c>
      <c r="G221" s="181" t="s">
        <v>269</v>
      </c>
      <c r="H221" s="182">
        <v>2</v>
      </c>
      <c r="I221" s="183"/>
      <c r="J221" s="184">
        <f>ROUND(I221*H221,2)</f>
        <v>0</v>
      </c>
      <c r="K221" s="180" t="s">
        <v>1</v>
      </c>
      <c r="L221" s="36"/>
      <c r="M221" s="185" t="s">
        <v>1</v>
      </c>
      <c r="N221" s="186" t="s">
        <v>42</v>
      </c>
      <c r="O221" s="72"/>
      <c r="P221" s="187">
        <f>O221*H221</f>
        <v>0</v>
      </c>
      <c r="Q221" s="187">
        <v>0.086419999999999997</v>
      </c>
      <c r="R221" s="187">
        <f>Q221*H221</f>
        <v>0.17283999999999999</v>
      </c>
      <c r="S221" s="187">
        <v>0</v>
      </c>
      <c r="T221" s="188">
        <f>S221*H221</f>
        <v>0</v>
      </c>
      <c r="AR221" s="189" t="s">
        <v>139</v>
      </c>
      <c r="AT221" s="189" t="s">
        <v>135</v>
      </c>
      <c r="AU221" s="189" t="s">
        <v>87</v>
      </c>
      <c r="AY221" s="17" t="s">
        <v>132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85</v>
      </c>
      <c r="BK221" s="190">
        <f>ROUND(I221*H221,2)</f>
        <v>0</v>
      </c>
      <c r="BL221" s="17" t="s">
        <v>139</v>
      </c>
      <c r="BM221" s="189" t="s">
        <v>351</v>
      </c>
    </row>
    <row r="222" s="12" customFormat="1">
      <c r="B222" s="199"/>
      <c r="D222" s="191" t="s">
        <v>217</v>
      </c>
      <c r="E222" s="200" t="s">
        <v>1</v>
      </c>
      <c r="F222" s="201" t="s">
        <v>352</v>
      </c>
      <c r="H222" s="202">
        <v>1</v>
      </c>
      <c r="I222" s="203"/>
      <c r="L222" s="199"/>
      <c r="M222" s="204"/>
      <c r="N222" s="205"/>
      <c r="O222" s="205"/>
      <c r="P222" s="205"/>
      <c r="Q222" s="205"/>
      <c r="R222" s="205"/>
      <c r="S222" s="205"/>
      <c r="T222" s="206"/>
      <c r="AT222" s="200" t="s">
        <v>217</v>
      </c>
      <c r="AU222" s="200" t="s">
        <v>87</v>
      </c>
      <c r="AV222" s="12" t="s">
        <v>87</v>
      </c>
      <c r="AW222" s="12" t="s">
        <v>32</v>
      </c>
      <c r="AX222" s="12" t="s">
        <v>77</v>
      </c>
      <c r="AY222" s="200" t="s">
        <v>132</v>
      </c>
    </row>
    <row r="223" s="12" customFormat="1">
      <c r="B223" s="199"/>
      <c r="D223" s="191" t="s">
        <v>217</v>
      </c>
      <c r="E223" s="200" t="s">
        <v>1</v>
      </c>
      <c r="F223" s="201" t="s">
        <v>353</v>
      </c>
      <c r="H223" s="202">
        <v>1</v>
      </c>
      <c r="I223" s="203"/>
      <c r="L223" s="199"/>
      <c r="M223" s="204"/>
      <c r="N223" s="205"/>
      <c r="O223" s="205"/>
      <c r="P223" s="205"/>
      <c r="Q223" s="205"/>
      <c r="R223" s="205"/>
      <c r="S223" s="205"/>
      <c r="T223" s="206"/>
      <c r="AT223" s="200" t="s">
        <v>217</v>
      </c>
      <c r="AU223" s="200" t="s">
        <v>87</v>
      </c>
      <c r="AV223" s="12" t="s">
        <v>87</v>
      </c>
      <c r="AW223" s="12" t="s">
        <v>32</v>
      </c>
      <c r="AX223" s="12" t="s">
        <v>77</v>
      </c>
      <c r="AY223" s="200" t="s">
        <v>132</v>
      </c>
    </row>
    <row r="224" s="13" customFormat="1">
      <c r="B224" s="207"/>
      <c r="D224" s="191" t="s">
        <v>217</v>
      </c>
      <c r="E224" s="208" t="s">
        <v>1</v>
      </c>
      <c r="F224" s="209" t="s">
        <v>220</v>
      </c>
      <c r="H224" s="210">
        <v>2</v>
      </c>
      <c r="I224" s="211"/>
      <c r="L224" s="207"/>
      <c r="M224" s="212"/>
      <c r="N224" s="213"/>
      <c r="O224" s="213"/>
      <c r="P224" s="213"/>
      <c r="Q224" s="213"/>
      <c r="R224" s="213"/>
      <c r="S224" s="213"/>
      <c r="T224" s="214"/>
      <c r="AT224" s="208" t="s">
        <v>217</v>
      </c>
      <c r="AU224" s="208" t="s">
        <v>87</v>
      </c>
      <c r="AV224" s="13" t="s">
        <v>139</v>
      </c>
      <c r="AW224" s="13" t="s">
        <v>32</v>
      </c>
      <c r="AX224" s="13" t="s">
        <v>85</v>
      </c>
      <c r="AY224" s="208" t="s">
        <v>132</v>
      </c>
    </row>
    <row r="225" s="1" customFormat="1" ht="16.5" customHeight="1">
      <c r="B225" s="177"/>
      <c r="C225" s="215" t="s">
        <v>354</v>
      </c>
      <c r="D225" s="215" t="s">
        <v>317</v>
      </c>
      <c r="E225" s="216" t="s">
        <v>355</v>
      </c>
      <c r="F225" s="217" t="s">
        <v>356</v>
      </c>
      <c r="G225" s="218" t="s">
        <v>269</v>
      </c>
      <c r="H225" s="219">
        <v>2</v>
      </c>
      <c r="I225" s="220"/>
      <c r="J225" s="221">
        <f>ROUND(I225*H225,2)</f>
        <v>0</v>
      </c>
      <c r="K225" s="217" t="s">
        <v>1</v>
      </c>
      <c r="L225" s="222"/>
      <c r="M225" s="223" t="s">
        <v>1</v>
      </c>
      <c r="N225" s="224" t="s">
        <v>42</v>
      </c>
      <c r="O225" s="72"/>
      <c r="P225" s="187">
        <f>O225*H225</f>
        <v>0</v>
      </c>
      <c r="Q225" s="187">
        <v>1.0189999999999999</v>
      </c>
      <c r="R225" s="187">
        <f>Q225*H225</f>
        <v>2.0379999999999998</v>
      </c>
      <c r="S225" s="187">
        <v>0</v>
      </c>
      <c r="T225" s="188">
        <f>S225*H225</f>
        <v>0</v>
      </c>
      <c r="AR225" s="189" t="s">
        <v>173</v>
      </c>
      <c r="AT225" s="189" t="s">
        <v>317</v>
      </c>
      <c r="AU225" s="189" t="s">
        <v>87</v>
      </c>
      <c r="AY225" s="17" t="s">
        <v>132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85</v>
      </c>
      <c r="BK225" s="190">
        <f>ROUND(I225*H225,2)</f>
        <v>0</v>
      </c>
      <c r="BL225" s="17" t="s">
        <v>139</v>
      </c>
      <c r="BM225" s="189" t="s">
        <v>357</v>
      </c>
    </row>
    <row r="226" s="12" customFormat="1">
      <c r="B226" s="199"/>
      <c r="D226" s="191" t="s">
        <v>217</v>
      </c>
      <c r="E226" s="200" t="s">
        <v>1</v>
      </c>
      <c r="F226" s="201" t="s">
        <v>352</v>
      </c>
      <c r="H226" s="202">
        <v>1</v>
      </c>
      <c r="I226" s="203"/>
      <c r="L226" s="199"/>
      <c r="M226" s="204"/>
      <c r="N226" s="205"/>
      <c r="O226" s="205"/>
      <c r="P226" s="205"/>
      <c r="Q226" s="205"/>
      <c r="R226" s="205"/>
      <c r="S226" s="205"/>
      <c r="T226" s="206"/>
      <c r="AT226" s="200" t="s">
        <v>217</v>
      </c>
      <c r="AU226" s="200" t="s">
        <v>87</v>
      </c>
      <c r="AV226" s="12" t="s">
        <v>87</v>
      </c>
      <c r="AW226" s="12" t="s">
        <v>32</v>
      </c>
      <c r="AX226" s="12" t="s">
        <v>77</v>
      </c>
      <c r="AY226" s="200" t="s">
        <v>132</v>
      </c>
    </row>
    <row r="227" s="12" customFormat="1">
      <c r="B227" s="199"/>
      <c r="D227" s="191" t="s">
        <v>217</v>
      </c>
      <c r="E227" s="200" t="s">
        <v>1</v>
      </c>
      <c r="F227" s="201" t="s">
        <v>353</v>
      </c>
      <c r="H227" s="202">
        <v>1</v>
      </c>
      <c r="I227" s="203"/>
      <c r="L227" s="199"/>
      <c r="M227" s="204"/>
      <c r="N227" s="205"/>
      <c r="O227" s="205"/>
      <c r="P227" s="205"/>
      <c r="Q227" s="205"/>
      <c r="R227" s="205"/>
      <c r="S227" s="205"/>
      <c r="T227" s="206"/>
      <c r="AT227" s="200" t="s">
        <v>217</v>
      </c>
      <c r="AU227" s="200" t="s">
        <v>87</v>
      </c>
      <c r="AV227" s="12" t="s">
        <v>87</v>
      </c>
      <c r="AW227" s="12" t="s">
        <v>32</v>
      </c>
      <c r="AX227" s="12" t="s">
        <v>77</v>
      </c>
      <c r="AY227" s="200" t="s">
        <v>132</v>
      </c>
    </row>
    <row r="228" s="13" customFormat="1">
      <c r="B228" s="207"/>
      <c r="D228" s="191" t="s">
        <v>217</v>
      </c>
      <c r="E228" s="208" t="s">
        <v>1</v>
      </c>
      <c r="F228" s="209" t="s">
        <v>220</v>
      </c>
      <c r="H228" s="210">
        <v>2</v>
      </c>
      <c r="I228" s="211"/>
      <c r="L228" s="207"/>
      <c r="M228" s="212"/>
      <c r="N228" s="213"/>
      <c r="O228" s="213"/>
      <c r="P228" s="213"/>
      <c r="Q228" s="213"/>
      <c r="R228" s="213"/>
      <c r="S228" s="213"/>
      <c r="T228" s="214"/>
      <c r="AT228" s="208" t="s">
        <v>217</v>
      </c>
      <c r="AU228" s="208" t="s">
        <v>87</v>
      </c>
      <c r="AV228" s="13" t="s">
        <v>139</v>
      </c>
      <c r="AW228" s="13" t="s">
        <v>32</v>
      </c>
      <c r="AX228" s="13" t="s">
        <v>85</v>
      </c>
      <c r="AY228" s="208" t="s">
        <v>132</v>
      </c>
    </row>
    <row r="229" s="1" customFormat="1" ht="16.5" customHeight="1">
      <c r="B229" s="177"/>
      <c r="C229" s="215" t="s">
        <v>358</v>
      </c>
      <c r="D229" s="215" t="s">
        <v>317</v>
      </c>
      <c r="E229" s="216" t="s">
        <v>359</v>
      </c>
      <c r="F229" s="217" t="s">
        <v>356</v>
      </c>
      <c r="G229" s="218" t="s">
        <v>269</v>
      </c>
      <c r="H229" s="219">
        <v>4</v>
      </c>
      <c r="I229" s="220"/>
      <c r="J229" s="221">
        <f>ROUND(I229*H229,2)</f>
        <v>0</v>
      </c>
      <c r="K229" s="217" t="s">
        <v>1</v>
      </c>
      <c r="L229" s="222"/>
      <c r="M229" s="223" t="s">
        <v>1</v>
      </c>
      <c r="N229" s="224" t="s">
        <v>42</v>
      </c>
      <c r="O229" s="72"/>
      <c r="P229" s="187">
        <f>O229*H229</f>
        <v>0</v>
      </c>
      <c r="Q229" s="187">
        <v>1.0189999999999999</v>
      </c>
      <c r="R229" s="187">
        <f>Q229*H229</f>
        <v>4.0759999999999996</v>
      </c>
      <c r="S229" s="187">
        <v>0</v>
      </c>
      <c r="T229" s="188">
        <f>S229*H229</f>
        <v>0</v>
      </c>
      <c r="AR229" s="189" t="s">
        <v>173</v>
      </c>
      <c r="AT229" s="189" t="s">
        <v>317</v>
      </c>
      <c r="AU229" s="189" t="s">
        <v>87</v>
      </c>
      <c r="AY229" s="17" t="s">
        <v>132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85</v>
      </c>
      <c r="BK229" s="190">
        <f>ROUND(I229*H229,2)</f>
        <v>0</v>
      </c>
      <c r="BL229" s="17" t="s">
        <v>139</v>
      </c>
      <c r="BM229" s="189" t="s">
        <v>360</v>
      </c>
    </row>
    <row r="230" s="12" customFormat="1">
      <c r="B230" s="199"/>
      <c r="D230" s="191" t="s">
        <v>217</v>
      </c>
      <c r="E230" s="200" t="s">
        <v>1</v>
      </c>
      <c r="F230" s="201" t="s">
        <v>361</v>
      </c>
      <c r="H230" s="202">
        <v>1</v>
      </c>
      <c r="I230" s="203"/>
      <c r="L230" s="199"/>
      <c r="M230" s="204"/>
      <c r="N230" s="205"/>
      <c r="O230" s="205"/>
      <c r="P230" s="205"/>
      <c r="Q230" s="205"/>
      <c r="R230" s="205"/>
      <c r="S230" s="205"/>
      <c r="T230" s="206"/>
      <c r="AT230" s="200" t="s">
        <v>217</v>
      </c>
      <c r="AU230" s="200" t="s">
        <v>87</v>
      </c>
      <c r="AV230" s="12" t="s">
        <v>87</v>
      </c>
      <c r="AW230" s="12" t="s">
        <v>32</v>
      </c>
      <c r="AX230" s="12" t="s">
        <v>77</v>
      </c>
      <c r="AY230" s="200" t="s">
        <v>132</v>
      </c>
    </row>
    <row r="231" s="12" customFormat="1">
      <c r="B231" s="199"/>
      <c r="D231" s="191" t="s">
        <v>217</v>
      </c>
      <c r="E231" s="200" t="s">
        <v>1</v>
      </c>
      <c r="F231" s="201" t="s">
        <v>362</v>
      </c>
      <c r="H231" s="202">
        <v>2</v>
      </c>
      <c r="I231" s="203"/>
      <c r="L231" s="199"/>
      <c r="M231" s="204"/>
      <c r="N231" s="205"/>
      <c r="O231" s="205"/>
      <c r="P231" s="205"/>
      <c r="Q231" s="205"/>
      <c r="R231" s="205"/>
      <c r="S231" s="205"/>
      <c r="T231" s="206"/>
      <c r="AT231" s="200" t="s">
        <v>217</v>
      </c>
      <c r="AU231" s="200" t="s">
        <v>87</v>
      </c>
      <c r="AV231" s="12" t="s">
        <v>87</v>
      </c>
      <c r="AW231" s="12" t="s">
        <v>32</v>
      </c>
      <c r="AX231" s="12" t="s">
        <v>77</v>
      </c>
      <c r="AY231" s="200" t="s">
        <v>132</v>
      </c>
    </row>
    <row r="232" s="12" customFormat="1">
      <c r="B232" s="199"/>
      <c r="D232" s="191" t="s">
        <v>217</v>
      </c>
      <c r="E232" s="200" t="s">
        <v>1</v>
      </c>
      <c r="F232" s="201" t="s">
        <v>363</v>
      </c>
      <c r="H232" s="202">
        <v>1</v>
      </c>
      <c r="I232" s="203"/>
      <c r="L232" s="199"/>
      <c r="M232" s="204"/>
      <c r="N232" s="205"/>
      <c r="O232" s="205"/>
      <c r="P232" s="205"/>
      <c r="Q232" s="205"/>
      <c r="R232" s="205"/>
      <c r="S232" s="205"/>
      <c r="T232" s="206"/>
      <c r="AT232" s="200" t="s">
        <v>217</v>
      </c>
      <c r="AU232" s="200" t="s">
        <v>87</v>
      </c>
      <c r="AV232" s="12" t="s">
        <v>87</v>
      </c>
      <c r="AW232" s="12" t="s">
        <v>32</v>
      </c>
      <c r="AX232" s="12" t="s">
        <v>77</v>
      </c>
      <c r="AY232" s="200" t="s">
        <v>132</v>
      </c>
    </row>
    <row r="233" s="13" customFormat="1">
      <c r="B233" s="207"/>
      <c r="D233" s="191" t="s">
        <v>217</v>
      </c>
      <c r="E233" s="208" t="s">
        <v>1</v>
      </c>
      <c r="F233" s="209" t="s">
        <v>220</v>
      </c>
      <c r="H233" s="210">
        <v>4</v>
      </c>
      <c r="I233" s="211"/>
      <c r="L233" s="207"/>
      <c r="M233" s="212"/>
      <c r="N233" s="213"/>
      <c r="O233" s="213"/>
      <c r="P233" s="213"/>
      <c r="Q233" s="213"/>
      <c r="R233" s="213"/>
      <c r="S233" s="213"/>
      <c r="T233" s="214"/>
      <c r="AT233" s="208" t="s">
        <v>217</v>
      </c>
      <c r="AU233" s="208" t="s">
        <v>87</v>
      </c>
      <c r="AV233" s="13" t="s">
        <v>139</v>
      </c>
      <c r="AW233" s="13" t="s">
        <v>32</v>
      </c>
      <c r="AX233" s="13" t="s">
        <v>85</v>
      </c>
      <c r="AY233" s="208" t="s">
        <v>132</v>
      </c>
    </row>
    <row r="234" s="1" customFormat="1" ht="24" customHeight="1">
      <c r="B234" s="177"/>
      <c r="C234" s="178" t="s">
        <v>364</v>
      </c>
      <c r="D234" s="178" t="s">
        <v>135</v>
      </c>
      <c r="E234" s="179" t="s">
        <v>365</v>
      </c>
      <c r="F234" s="180" t="s">
        <v>366</v>
      </c>
      <c r="G234" s="181" t="s">
        <v>248</v>
      </c>
      <c r="H234" s="182">
        <v>24.66</v>
      </c>
      <c r="I234" s="183"/>
      <c r="J234" s="184">
        <f>ROUND(I234*H234,2)</f>
        <v>0</v>
      </c>
      <c r="K234" s="180" t="s">
        <v>1</v>
      </c>
      <c r="L234" s="36"/>
      <c r="M234" s="185" t="s">
        <v>1</v>
      </c>
      <c r="N234" s="186" t="s">
        <v>42</v>
      </c>
      <c r="O234" s="72"/>
      <c r="P234" s="187">
        <f>O234*H234</f>
        <v>0</v>
      </c>
      <c r="Q234" s="187">
        <v>0.10722</v>
      </c>
      <c r="R234" s="187">
        <f>Q234*H234</f>
        <v>2.6440451999999999</v>
      </c>
      <c r="S234" s="187">
        <v>0</v>
      </c>
      <c r="T234" s="188">
        <f>S234*H234</f>
        <v>0</v>
      </c>
      <c r="AR234" s="189" t="s">
        <v>139</v>
      </c>
      <c r="AT234" s="189" t="s">
        <v>135</v>
      </c>
      <c r="AU234" s="189" t="s">
        <v>87</v>
      </c>
      <c r="AY234" s="17" t="s">
        <v>132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85</v>
      </c>
      <c r="BK234" s="190">
        <f>ROUND(I234*H234,2)</f>
        <v>0</v>
      </c>
      <c r="BL234" s="17" t="s">
        <v>139</v>
      </c>
      <c r="BM234" s="189" t="s">
        <v>367</v>
      </c>
    </row>
    <row r="235" s="12" customFormat="1">
      <c r="B235" s="199"/>
      <c r="D235" s="191" t="s">
        <v>217</v>
      </c>
      <c r="E235" s="200" t="s">
        <v>1</v>
      </c>
      <c r="F235" s="201" t="s">
        <v>368</v>
      </c>
      <c r="H235" s="202">
        <v>24.66</v>
      </c>
      <c r="I235" s="203"/>
      <c r="L235" s="199"/>
      <c r="M235" s="204"/>
      <c r="N235" s="205"/>
      <c r="O235" s="205"/>
      <c r="P235" s="205"/>
      <c r="Q235" s="205"/>
      <c r="R235" s="205"/>
      <c r="S235" s="205"/>
      <c r="T235" s="206"/>
      <c r="AT235" s="200" t="s">
        <v>217</v>
      </c>
      <c r="AU235" s="200" t="s">
        <v>87</v>
      </c>
      <c r="AV235" s="12" t="s">
        <v>87</v>
      </c>
      <c r="AW235" s="12" t="s">
        <v>32</v>
      </c>
      <c r="AX235" s="12" t="s">
        <v>85</v>
      </c>
      <c r="AY235" s="200" t="s">
        <v>132</v>
      </c>
    </row>
    <row r="236" s="1" customFormat="1" ht="16.5" customHeight="1">
      <c r="B236" s="177"/>
      <c r="C236" s="215" t="s">
        <v>369</v>
      </c>
      <c r="D236" s="215" t="s">
        <v>317</v>
      </c>
      <c r="E236" s="216" t="s">
        <v>370</v>
      </c>
      <c r="F236" s="217" t="s">
        <v>371</v>
      </c>
      <c r="G236" s="218" t="s">
        <v>248</v>
      </c>
      <c r="H236" s="219">
        <v>24.66</v>
      </c>
      <c r="I236" s="220"/>
      <c r="J236" s="221">
        <f>ROUND(I236*H236,2)</f>
        <v>0</v>
      </c>
      <c r="K236" s="217" t="s">
        <v>1</v>
      </c>
      <c r="L236" s="222"/>
      <c r="M236" s="223" t="s">
        <v>1</v>
      </c>
      <c r="N236" s="224" t="s">
        <v>42</v>
      </c>
      <c r="O236" s="72"/>
      <c r="P236" s="187">
        <f>O236*H236</f>
        <v>0</v>
      </c>
      <c r="Q236" s="187">
        <v>0.94199999999999995</v>
      </c>
      <c r="R236" s="187">
        <f>Q236*H236</f>
        <v>23.22972</v>
      </c>
      <c r="S236" s="187">
        <v>0</v>
      </c>
      <c r="T236" s="188">
        <f>S236*H236</f>
        <v>0</v>
      </c>
      <c r="AR236" s="189" t="s">
        <v>173</v>
      </c>
      <c r="AT236" s="189" t="s">
        <v>317</v>
      </c>
      <c r="AU236" s="189" t="s">
        <v>87</v>
      </c>
      <c r="AY236" s="17" t="s">
        <v>132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85</v>
      </c>
      <c r="BK236" s="190">
        <f>ROUND(I236*H236,2)</f>
        <v>0</v>
      </c>
      <c r="BL236" s="17" t="s">
        <v>139</v>
      </c>
      <c r="BM236" s="189" t="s">
        <v>372</v>
      </c>
    </row>
    <row r="237" s="12" customFormat="1">
      <c r="B237" s="199"/>
      <c r="D237" s="191" t="s">
        <v>217</v>
      </c>
      <c r="E237" s="200" t="s">
        <v>1</v>
      </c>
      <c r="F237" s="201" t="s">
        <v>368</v>
      </c>
      <c r="H237" s="202">
        <v>24.66</v>
      </c>
      <c r="I237" s="203"/>
      <c r="L237" s="199"/>
      <c r="M237" s="204"/>
      <c r="N237" s="205"/>
      <c r="O237" s="205"/>
      <c r="P237" s="205"/>
      <c r="Q237" s="205"/>
      <c r="R237" s="205"/>
      <c r="S237" s="205"/>
      <c r="T237" s="206"/>
      <c r="AT237" s="200" t="s">
        <v>217</v>
      </c>
      <c r="AU237" s="200" t="s">
        <v>87</v>
      </c>
      <c r="AV237" s="12" t="s">
        <v>87</v>
      </c>
      <c r="AW237" s="12" t="s">
        <v>32</v>
      </c>
      <c r="AX237" s="12" t="s">
        <v>85</v>
      </c>
      <c r="AY237" s="200" t="s">
        <v>132</v>
      </c>
    </row>
    <row r="238" s="1" customFormat="1" ht="24" customHeight="1">
      <c r="B238" s="177"/>
      <c r="C238" s="178" t="s">
        <v>373</v>
      </c>
      <c r="D238" s="178" t="s">
        <v>135</v>
      </c>
      <c r="E238" s="179" t="s">
        <v>374</v>
      </c>
      <c r="F238" s="180" t="s">
        <v>375</v>
      </c>
      <c r="G238" s="181" t="s">
        <v>269</v>
      </c>
      <c r="H238" s="182">
        <v>4</v>
      </c>
      <c r="I238" s="183"/>
      <c r="J238" s="184">
        <f>ROUND(I238*H238,2)</f>
        <v>0</v>
      </c>
      <c r="K238" s="180" t="s">
        <v>1</v>
      </c>
      <c r="L238" s="36"/>
      <c r="M238" s="185" t="s">
        <v>1</v>
      </c>
      <c r="N238" s="186" t="s">
        <v>42</v>
      </c>
      <c r="O238" s="72"/>
      <c r="P238" s="187">
        <f>O238*H238</f>
        <v>0</v>
      </c>
      <c r="Q238" s="187">
        <v>0.14804999999999999</v>
      </c>
      <c r="R238" s="187">
        <f>Q238*H238</f>
        <v>0.59219999999999995</v>
      </c>
      <c r="S238" s="187">
        <v>0</v>
      </c>
      <c r="T238" s="188">
        <f>S238*H238</f>
        <v>0</v>
      </c>
      <c r="AR238" s="189" t="s">
        <v>139</v>
      </c>
      <c r="AT238" s="189" t="s">
        <v>135</v>
      </c>
      <c r="AU238" s="189" t="s">
        <v>87</v>
      </c>
      <c r="AY238" s="17" t="s">
        <v>132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85</v>
      </c>
      <c r="BK238" s="190">
        <f>ROUND(I238*H238,2)</f>
        <v>0</v>
      </c>
      <c r="BL238" s="17" t="s">
        <v>139</v>
      </c>
      <c r="BM238" s="189" t="s">
        <v>376</v>
      </c>
    </row>
    <row r="239" s="12" customFormat="1">
      <c r="B239" s="199"/>
      <c r="D239" s="191" t="s">
        <v>217</v>
      </c>
      <c r="E239" s="200" t="s">
        <v>1</v>
      </c>
      <c r="F239" s="201" t="s">
        <v>361</v>
      </c>
      <c r="H239" s="202">
        <v>1</v>
      </c>
      <c r="I239" s="203"/>
      <c r="L239" s="199"/>
      <c r="M239" s="204"/>
      <c r="N239" s="205"/>
      <c r="O239" s="205"/>
      <c r="P239" s="205"/>
      <c r="Q239" s="205"/>
      <c r="R239" s="205"/>
      <c r="S239" s="205"/>
      <c r="T239" s="206"/>
      <c r="AT239" s="200" t="s">
        <v>217</v>
      </c>
      <c r="AU239" s="200" t="s">
        <v>87</v>
      </c>
      <c r="AV239" s="12" t="s">
        <v>87</v>
      </c>
      <c r="AW239" s="12" t="s">
        <v>32</v>
      </c>
      <c r="AX239" s="12" t="s">
        <v>77</v>
      </c>
      <c r="AY239" s="200" t="s">
        <v>132</v>
      </c>
    </row>
    <row r="240" s="12" customFormat="1">
      <c r="B240" s="199"/>
      <c r="D240" s="191" t="s">
        <v>217</v>
      </c>
      <c r="E240" s="200" t="s">
        <v>1</v>
      </c>
      <c r="F240" s="201" t="s">
        <v>362</v>
      </c>
      <c r="H240" s="202">
        <v>2</v>
      </c>
      <c r="I240" s="203"/>
      <c r="L240" s="199"/>
      <c r="M240" s="204"/>
      <c r="N240" s="205"/>
      <c r="O240" s="205"/>
      <c r="P240" s="205"/>
      <c r="Q240" s="205"/>
      <c r="R240" s="205"/>
      <c r="S240" s="205"/>
      <c r="T240" s="206"/>
      <c r="AT240" s="200" t="s">
        <v>217</v>
      </c>
      <c r="AU240" s="200" t="s">
        <v>87</v>
      </c>
      <c r="AV240" s="12" t="s">
        <v>87</v>
      </c>
      <c r="AW240" s="12" t="s">
        <v>32</v>
      </c>
      <c r="AX240" s="12" t="s">
        <v>77</v>
      </c>
      <c r="AY240" s="200" t="s">
        <v>132</v>
      </c>
    </row>
    <row r="241" s="12" customFormat="1">
      <c r="B241" s="199"/>
      <c r="D241" s="191" t="s">
        <v>217</v>
      </c>
      <c r="E241" s="200" t="s">
        <v>1</v>
      </c>
      <c r="F241" s="201" t="s">
        <v>363</v>
      </c>
      <c r="H241" s="202">
        <v>1</v>
      </c>
      <c r="I241" s="203"/>
      <c r="L241" s="199"/>
      <c r="M241" s="204"/>
      <c r="N241" s="205"/>
      <c r="O241" s="205"/>
      <c r="P241" s="205"/>
      <c r="Q241" s="205"/>
      <c r="R241" s="205"/>
      <c r="S241" s="205"/>
      <c r="T241" s="206"/>
      <c r="AT241" s="200" t="s">
        <v>217</v>
      </c>
      <c r="AU241" s="200" t="s">
        <v>87</v>
      </c>
      <c r="AV241" s="12" t="s">
        <v>87</v>
      </c>
      <c r="AW241" s="12" t="s">
        <v>32</v>
      </c>
      <c r="AX241" s="12" t="s">
        <v>77</v>
      </c>
      <c r="AY241" s="200" t="s">
        <v>132</v>
      </c>
    </row>
    <row r="242" s="13" customFormat="1">
      <c r="B242" s="207"/>
      <c r="D242" s="191" t="s">
        <v>217</v>
      </c>
      <c r="E242" s="208" t="s">
        <v>1</v>
      </c>
      <c r="F242" s="209" t="s">
        <v>220</v>
      </c>
      <c r="H242" s="210">
        <v>4</v>
      </c>
      <c r="I242" s="211"/>
      <c r="L242" s="207"/>
      <c r="M242" s="212"/>
      <c r="N242" s="213"/>
      <c r="O242" s="213"/>
      <c r="P242" s="213"/>
      <c r="Q242" s="213"/>
      <c r="R242" s="213"/>
      <c r="S242" s="213"/>
      <c r="T242" s="214"/>
      <c r="AT242" s="208" t="s">
        <v>217</v>
      </c>
      <c r="AU242" s="208" t="s">
        <v>87</v>
      </c>
      <c r="AV242" s="13" t="s">
        <v>139</v>
      </c>
      <c r="AW242" s="13" t="s">
        <v>32</v>
      </c>
      <c r="AX242" s="13" t="s">
        <v>85</v>
      </c>
      <c r="AY242" s="208" t="s">
        <v>132</v>
      </c>
    </row>
    <row r="243" s="1" customFormat="1" ht="24" customHeight="1">
      <c r="B243" s="177"/>
      <c r="C243" s="178" t="s">
        <v>377</v>
      </c>
      <c r="D243" s="178" t="s">
        <v>135</v>
      </c>
      <c r="E243" s="179" t="s">
        <v>378</v>
      </c>
      <c r="F243" s="180" t="s">
        <v>379</v>
      </c>
      <c r="G243" s="181" t="s">
        <v>248</v>
      </c>
      <c r="H243" s="182">
        <v>325.39999999999998</v>
      </c>
      <c r="I243" s="183"/>
      <c r="J243" s="184">
        <f>ROUND(I243*H243,2)</f>
        <v>0</v>
      </c>
      <c r="K243" s="180" t="s">
        <v>1</v>
      </c>
      <c r="L243" s="36"/>
      <c r="M243" s="185" t="s">
        <v>1</v>
      </c>
      <c r="N243" s="186" t="s">
        <v>42</v>
      </c>
      <c r="O243" s="72"/>
      <c r="P243" s="187">
        <f>O243*H243</f>
        <v>0</v>
      </c>
      <c r="Q243" s="187">
        <v>0.01103</v>
      </c>
      <c r="R243" s="187">
        <f>Q243*H243</f>
        <v>3.5891619999999995</v>
      </c>
      <c r="S243" s="187">
        <v>0</v>
      </c>
      <c r="T243" s="188">
        <f>S243*H243</f>
        <v>0</v>
      </c>
      <c r="AR243" s="189" t="s">
        <v>139</v>
      </c>
      <c r="AT243" s="189" t="s">
        <v>135</v>
      </c>
      <c r="AU243" s="189" t="s">
        <v>87</v>
      </c>
      <c r="AY243" s="17" t="s">
        <v>132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85</v>
      </c>
      <c r="BK243" s="190">
        <f>ROUND(I243*H243,2)</f>
        <v>0</v>
      </c>
      <c r="BL243" s="17" t="s">
        <v>139</v>
      </c>
      <c r="BM243" s="189" t="s">
        <v>380</v>
      </c>
    </row>
    <row r="244" s="12" customFormat="1">
      <c r="B244" s="199"/>
      <c r="D244" s="191" t="s">
        <v>217</v>
      </c>
      <c r="E244" s="200" t="s">
        <v>1</v>
      </c>
      <c r="F244" s="201" t="s">
        <v>381</v>
      </c>
      <c r="H244" s="202">
        <v>325.39999999999998</v>
      </c>
      <c r="I244" s="203"/>
      <c r="L244" s="199"/>
      <c r="M244" s="204"/>
      <c r="N244" s="205"/>
      <c r="O244" s="205"/>
      <c r="P244" s="205"/>
      <c r="Q244" s="205"/>
      <c r="R244" s="205"/>
      <c r="S244" s="205"/>
      <c r="T244" s="206"/>
      <c r="AT244" s="200" t="s">
        <v>217</v>
      </c>
      <c r="AU244" s="200" t="s">
        <v>87</v>
      </c>
      <c r="AV244" s="12" t="s">
        <v>87</v>
      </c>
      <c r="AW244" s="12" t="s">
        <v>32</v>
      </c>
      <c r="AX244" s="12" t="s">
        <v>85</v>
      </c>
      <c r="AY244" s="200" t="s">
        <v>132</v>
      </c>
    </row>
    <row r="245" s="1" customFormat="1" ht="16.5" customHeight="1">
      <c r="B245" s="177"/>
      <c r="C245" s="178" t="s">
        <v>382</v>
      </c>
      <c r="D245" s="178" t="s">
        <v>135</v>
      </c>
      <c r="E245" s="179" t="s">
        <v>383</v>
      </c>
      <c r="F245" s="180" t="s">
        <v>384</v>
      </c>
      <c r="G245" s="181" t="s">
        <v>312</v>
      </c>
      <c r="H245" s="182">
        <v>0.72899999999999998</v>
      </c>
      <c r="I245" s="183"/>
      <c r="J245" s="184">
        <f>ROUND(I245*H245,2)</f>
        <v>0</v>
      </c>
      <c r="K245" s="180" t="s">
        <v>1</v>
      </c>
      <c r="L245" s="36"/>
      <c r="M245" s="185" t="s">
        <v>1</v>
      </c>
      <c r="N245" s="186" t="s">
        <v>42</v>
      </c>
      <c r="O245" s="72"/>
      <c r="P245" s="187">
        <f>O245*H245</f>
        <v>0</v>
      </c>
      <c r="Q245" s="187">
        <v>1.0551600000000001</v>
      </c>
      <c r="R245" s="187">
        <f>Q245*H245</f>
        <v>0.76921164000000009</v>
      </c>
      <c r="S245" s="187">
        <v>0</v>
      </c>
      <c r="T245" s="188">
        <f>S245*H245</f>
        <v>0</v>
      </c>
      <c r="AR245" s="189" t="s">
        <v>139</v>
      </c>
      <c r="AT245" s="189" t="s">
        <v>135</v>
      </c>
      <c r="AU245" s="189" t="s">
        <v>87</v>
      </c>
      <c r="AY245" s="17" t="s">
        <v>132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85</v>
      </c>
      <c r="BK245" s="190">
        <f>ROUND(I245*H245,2)</f>
        <v>0</v>
      </c>
      <c r="BL245" s="17" t="s">
        <v>139</v>
      </c>
      <c r="BM245" s="189" t="s">
        <v>385</v>
      </c>
    </row>
    <row r="246" s="12" customFormat="1">
      <c r="B246" s="199"/>
      <c r="D246" s="191" t="s">
        <v>217</v>
      </c>
      <c r="E246" s="200" t="s">
        <v>1</v>
      </c>
      <c r="F246" s="201" t="s">
        <v>386</v>
      </c>
      <c r="H246" s="202">
        <v>0.72899999999999998</v>
      </c>
      <c r="I246" s="203"/>
      <c r="L246" s="199"/>
      <c r="M246" s="204"/>
      <c r="N246" s="205"/>
      <c r="O246" s="205"/>
      <c r="P246" s="205"/>
      <c r="Q246" s="205"/>
      <c r="R246" s="205"/>
      <c r="S246" s="205"/>
      <c r="T246" s="206"/>
      <c r="AT246" s="200" t="s">
        <v>217</v>
      </c>
      <c r="AU246" s="200" t="s">
        <v>87</v>
      </c>
      <c r="AV246" s="12" t="s">
        <v>87</v>
      </c>
      <c r="AW246" s="12" t="s">
        <v>32</v>
      </c>
      <c r="AX246" s="12" t="s">
        <v>85</v>
      </c>
      <c r="AY246" s="200" t="s">
        <v>132</v>
      </c>
    </row>
    <row r="247" s="1" customFormat="1" ht="24" customHeight="1">
      <c r="B247" s="177"/>
      <c r="C247" s="178" t="s">
        <v>387</v>
      </c>
      <c r="D247" s="178" t="s">
        <v>135</v>
      </c>
      <c r="E247" s="179" t="s">
        <v>388</v>
      </c>
      <c r="F247" s="180" t="s">
        <v>389</v>
      </c>
      <c r="G247" s="181" t="s">
        <v>232</v>
      </c>
      <c r="H247" s="182">
        <v>191.25</v>
      </c>
      <c r="I247" s="183"/>
      <c r="J247" s="184">
        <f>ROUND(I247*H247,2)</f>
        <v>0</v>
      </c>
      <c r="K247" s="180" t="s">
        <v>1</v>
      </c>
      <c r="L247" s="36"/>
      <c r="M247" s="185" t="s">
        <v>1</v>
      </c>
      <c r="N247" s="186" t="s">
        <v>42</v>
      </c>
      <c r="O247" s="72"/>
      <c r="P247" s="187">
        <f>O247*H247</f>
        <v>0</v>
      </c>
      <c r="Q247" s="187">
        <v>0.023890000000000002</v>
      </c>
      <c r="R247" s="187">
        <f>Q247*H247</f>
        <v>4.5689625000000005</v>
      </c>
      <c r="S247" s="187">
        <v>0</v>
      </c>
      <c r="T247" s="188">
        <f>S247*H247</f>
        <v>0</v>
      </c>
      <c r="AR247" s="189" t="s">
        <v>139</v>
      </c>
      <c r="AT247" s="189" t="s">
        <v>135</v>
      </c>
      <c r="AU247" s="189" t="s">
        <v>87</v>
      </c>
      <c r="AY247" s="17" t="s">
        <v>132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85</v>
      </c>
      <c r="BK247" s="190">
        <f>ROUND(I247*H247,2)</f>
        <v>0</v>
      </c>
      <c r="BL247" s="17" t="s">
        <v>139</v>
      </c>
      <c r="BM247" s="189" t="s">
        <v>390</v>
      </c>
    </row>
    <row r="248" s="12" customFormat="1">
      <c r="B248" s="199"/>
      <c r="D248" s="191" t="s">
        <v>217</v>
      </c>
      <c r="E248" s="200" t="s">
        <v>1</v>
      </c>
      <c r="F248" s="201" t="s">
        <v>391</v>
      </c>
      <c r="H248" s="202">
        <v>4</v>
      </c>
      <c r="I248" s="203"/>
      <c r="L248" s="199"/>
      <c r="M248" s="204"/>
      <c r="N248" s="205"/>
      <c r="O248" s="205"/>
      <c r="P248" s="205"/>
      <c r="Q248" s="205"/>
      <c r="R248" s="205"/>
      <c r="S248" s="205"/>
      <c r="T248" s="206"/>
      <c r="AT248" s="200" t="s">
        <v>217</v>
      </c>
      <c r="AU248" s="200" t="s">
        <v>87</v>
      </c>
      <c r="AV248" s="12" t="s">
        <v>87</v>
      </c>
      <c r="AW248" s="12" t="s">
        <v>32</v>
      </c>
      <c r="AX248" s="12" t="s">
        <v>77</v>
      </c>
      <c r="AY248" s="200" t="s">
        <v>132</v>
      </c>
    </row>
    <row r="249" s="12" customFormat="1">
      <c r="B249" s="199"/>
      <c r="D249" s="191" t="s">
        <v>217</v>
      </c>
      <c r="E249" s="200" t="s">
        <v>1</v>
      </c>
      <c r="F249" s="201" t="s">
        <v>392</v>
      </c>
      <c r="H249" s="202">
        <v>5.2999999999999998</v>
      </c>
      <c r="I249" s="203"/>
      <c r="L249" s="199"/>
      <c r="M249" s="204"/>
      <c r="N249" s="205"/>
      <c r="O249" s="205"/>
      <c r="P249" s="205"/>
      <c r="Q249" s="205"/>
      <c r="R249" s="205"/>
      <c r="S249" s="205"/>
      <c r="T249" s="206"/>
      <c r="AT249" s="200" t="s">
        <v>217</v>
      </c>
      <c r="AU249" s="200" t="s">
        <v>87</v>
      </c>
      <c r="AV249" s="12" t="s">
        <v>87</v>
      </c>
      <c r="AW249" s="12" t="s">
        <v>32</v>
      </c>
      <c r="AX249" s="12" t="s">
        <v>77</v>
      </c>
      <c r="AY249" s="200" t="s">
        <v>132</v>
      </c>
    </row>
    <row r="250" s="12" customFormat="1">
      <c r="B250" s="199"/>
      <c r="D250" s="191" t="s">
        <v>217</v>
      </c>
      <c r="E250" s="200" t="s">
        <v>1</v>
      </c>
      <c r="F250" s="201" t="s">
        <v>393</v>
      </c>
      <c r="H250" s="202">
        <v>0</v>
      </c>
      <c r="I250" s="203"/>
      <c r="L250" s="199"/>
      <c r="M250" s="204"/>
      <c r="N250" s="205"/>
      <c r="O250" s="205"/>
      <c r="P250" s="205"/>
      <c r="Q250" s="205"/>
      <c r="R250" s="205"/>
      <c r="S250" s="205"/>
      <c r="T250" s="206"/>
      <c r="AT250" s="200" t="s">
        <v>217</v>
      </c>
      <c r="AU250" s="200" t="s">
        <v>87</v>
      </c>
      <c r="AV250" s="12" t="s">
        <v>87</v>
      </c>
      <c r="AW250" s="12" t="s">
        <v>32</v>
      </c>
      <c r="AX250" s="12" t="s">
        <v>77</v>
      </c>
      <c r="AY250" s="200" t="s">
        <v>132</v>
      </c>
    </row>
    <row r="251" s="12" customFormat="1">
      <c r="B251" s="199"/>
      <c r="D251" s="191" t="s">
        <v>217</v>
      </c>
      <c r="E251" s="200" t="s">
        <v>1</v>
      </c>
      <c r="F251" s="201" t="s">
        <v>394</v>
      </c>
      <c r="H251" s="202">
        <v>5.6500000000000004</v>
      </c>
      <c r="I251" s="203"/>
      <c r="L251" s="199"/>
      <c r="M251" s="204"/>
      <c r="N251" s="205"/>
      <c r="O251" s="205"/>
      <c r="P251" s="205"/>
      <c r="Q251" s="205"/>
      <c r="R251" s="205"/>
      <c r="S251" s="205"/>
      <c r="T251" s="206"/>
      <c r="AT251" s="200" t="s">
        <v>217</v>
      </c>
      <c r="AU251" s="200" t="s">
        <v>87</v>
      </c>
      <c r="AV251" s="12" t="s">
        <v>87</v>
      </c>
      <c r="AW251" s="12" t="s">
        <v>32</v>
      </c>
      <c r="AX251" s="12" t="s">
        <v>77</v>
      </c>
      <c r="AY251" s="200" t="s">
        <v>132</v>
      </c>
    </row>
    <row r="252" s="12" customFormat="1">
      <c r="B252" s="199"/>
      <c r="D252" s="191" t="s">
        <v>217</v>
      </c>
      <c r="E252" s="200" t="s">
        <v>1</v>
      </c>
      <c r="F252" s="201" t="s">
        <v>395</v>
      </c>
      <c r="H252" s="202">
        <v>11</v>
      </c>
      <c r="I252" s="203"/>
      <c r="L252" s="199"/>
      <c r="M252" s="204"/>
      <c r="N252" s="205"/>
      <c r="O252" s="205"/>
      <c r="P252" s="205"/>
      <c r="Q252" s="205"/>
      <c r="R252" s="205"/>
      <c r="S252" s="205"/>
      <c r="T252" s="206"/>
      <c r="AT252" s="200" t="s">
        <v>217</v>
      </c>
      <c r="AU252" s="200" t="s">
        <v>87</v>
      </c>
      <c r="AV252" s="12" t="s">
        <v>87</v>
      </c>
      <c r="AW252" s="12" t="s">
        <v>32</v>
      </c>
      <c r="AX252" s="12" t="s">
        <v>77</v>
      </c>
      <c r="AY252" s="200" t="s">
        <v>132</v>
      </c>
    </row>
    <row r="253" s="12" customFormat="1">
      <c r="B253" s="199"/>
      <c r="D253" s="191" t="s">
        <v>217</v>
      </c>
      <c r="E253" s="200" t="s">
        <v>1</v>
      </c>
      <c r="F253" s="201" t="s">
        <v>396</v>
      </c>
      <c r="H253" s="202">
        <v>0</v>
      </c>
      <c r="I253" s="203"/>
      <c r="L253" s="199"/>
      <c r="M253" s="204"/>
      <c r="N253" s="205"/>
      <c r="O253" s="205"/>
      <c r="P253" s="205"/>
      <c r="Q253" s="205"/>
      <c r="R253" s="205"/>
      <c r="S253" s="205"/>
      <c r="T253" s="206"/>
      <c r="AT253" s="200" t="s">
        <v>217</v>
      </c>
      <c r="AU253" s="200" t="s">
        <v>87</v>
      </c>
      <c r="AV253" s="12" t="s">
        <v>87</v>
      </c>
      <c r="AW253" s="12" t="s">
        <v>32</v>
      </c>
      <c r="AX253" s="12" t="s">
        <v>77</v>
      </c>
      <c r="AY253" s="200" t="s">
        <v>132</v>
      </c>
    </row>
    <row r="254" s="12" customFormat="1">
      <c r="B254" s="199"/>
      <c r="D254" s="191" t="s">
        <v>217</v>
      </c>
      <c r="E254" s="200" t="s">
        <v>1</v>
      </c>
      <c r="F254" s="201" t="s">
        <v>397</v>
      </c>
      <c r="H254" s="202">
        <v>5.6500000000000004</v>
      </c>
      <c r="I254" s="203"/>
      <c r="L254" s="199"/>
      <c r="M254" s="204"/>
      <c r="N254" s="205"/>
      <c r="O254" s="205"/>
      <c r="P254" s="205"/>
      <c r="Q254" s="205"/>
      <c r="R254" s="205"/>
      <c r="S254" s="205"/>
      <c r="T254" s="206"/>
      <c r="AT254" s="200" t="s">
        <v>217</v>
      </c>
      <c r="AU254" s="200" t="s">
        <v>87</v>
      </c>
      <c r="AV254" s="12" t="s">
        <v>87</v>
      </c>
      <c r="AW254" s="12" t="s">
        <v>32</v>
      </c>
      <c r="AX254" s="12" t="s">
        <v>77</v>
      </c>
      <c r="AY254" s="200" t="s">
        <v>132</v>
      </c>
    </row>
    <row r="255" s="12" customFormat="1">
      <c r="B255" s="199"/>
      <c r="D255" s="191" t="s">
        <v>217</v>
      </c>
      <c r="E255" s="200" t="s">
        <v>1</v>
      </c>
      <c r="F255" s="201" t="s">
        <v>398</v>
      </c>
      <c r="H255" s="202">
        <v>5.6500000000000004</v>
      </c>
      <c r="I255" s="203"/>
      <c r="L255" s="199"/>
      <c r="M255" s="204"/>
      <c r="N255" s="205"/>
      <c r="O255" s="205"/>
      <c r="P255" s="205"/>
      <c r="Q255" s="205"/>
      <c r="R255" s="205"/>
      <c r="S255" s="205"/>
      <c r="T255" s="206"/>
      <c r="AT255" s="200" t="s">
        <v>217</v>
      </c>
      <c r="AU255" s="200" t="s">
        <v>87</v>
      </c>
      <c r="AV255" s="12" t="s">
        <v>87</v>
      </c>
      <c r="AW255" s="12" t="s">
        <v>32</v>
      </c>
      <c r="AX255" s="12" t="s">
        <v>77</v>
      </c>
      <c r="AY255" s="200" t="s">
        <v>132</v>
      </c>
    </row>
    <row r="256" s="12" customFormat="1">
      <c r="B256" s="199"/>
      <c r="D256" s="191" t="s">
        <v>217</v>
      </c>
      <c r="E256" s="200" t="s">
        <v>1</v>
      </c>
      <c r="F256" s="201" t="s">
        <v>399</v>
      </c>
      <c r="H256" s="202">
        <v>77</v>
      </c>
      <c r="I256" s="203"/>
      <c r="L256" s="199"/>
      <c r="M256" s="204"/>
      <c r="N256" s="205"/>
      <c r="O256" s="205"/>
      <c r="P256" s="205"/>
      <c r="Q256" s="205"/>
      <c r="R256" s="205"/>
      <c r="S256" s="205"/>
      <c r="T256" s="206"/>
      <c r="AT256" s="200" t="s">
        <v>217</v>
      </c>
      <c r="AU256" s="200" t="s">
        <v>87</v>
      </c>
      <c r="AV256" s="12" t="s">
        <v>87</v>
      </c>
      <c r="AW256" s="12" t="s">
        <v>32</v>
      </c>
      <c r="AX256" s="12" t="s">
        <v>77</v>
      </c>
      <c r="AY256" s="200" t="s">
        <v>132</v>
      </c>
    </row>
    <row r="257" s="12" customFormat="1">
      <c r="B257" s="199"/>
      <c r="D257" s="191" t="s">
        <v>217</v>
      </c>
      <c r="E257" s="200" t="s">
        <v>1</v>
      </c>
      <c r="F257" s="201" t="s">
        <v>400</v>
      </c>
      <c r="H257" s="202">
        <v>77</v>
      </c>
      <c r="I257" s="203"/>
      <c r="L257" s="199"/>
      <c r="M257" s="204"/>
      <c r="N257" s="205"/>
      <c r="O257" s="205"/>
      <c r="P257" s="205"/>
      <c r="Q257" s="205"/>
      <c r="R257" s="205"/>
      <c r="S257" s="205"/>
      <c r="T257" s="206"/>
      <c r="AT257" s="200" t="s">
        <v>217</v>
      </c>
      <c r="AU257" s="200" t="s">
        <v>87</v>
      </c>
      <c r="AV257" s="12" t="s">
        <v>87</v>
      </c>
      <c r="AW257" s="12" t="s">
        <v>32</v>
      </c>
      <c r="AX257" s="12" t="s">
        <v>77</v>
      </c>
      <c r="AY257" s="200" t="s">
        <v>132</v>
      </c>
    </row>
    <row r="258" s="12" customFormat="1">
      <c r="B258" s="199"/>
      <c r="D258" s="191" t="s">
        <v>217</v>
      </c>
      <c r="E258" s="200" t="s">
        <v>1</v>
      </c>
      <c r="F258" s="201" t="s">
        <v>401</v>
      </c>
      <c r="H258" s="202">
        <v>0</v>
      </c>
      <c r="I258" s="203"/>
      <c r="L258" s="199"/>
      <c r="M258" s="204"/>
      <c r="N258" s="205"/>
      <c r="O258" s="205"/>
      <c r="P258" s="205"/>
      <c r="Q258" s="205"/>
      <c r="R258" s="205"/>
      <c r="S258" s="205"/>
      <c r="T258" s="206"/>
      <c r="AT258" s="200" t="s">
        <v>217</v>
      </c>
      <c r="AU258" s="200" t="s">
        <v>87</v>
      </c>
      <c r="AV258" s="12" t="s">
        <v>87</v>
      </c>
      <c r="AW258" s="12" t="s">
        <v>32</v>
      </c>
      <c r="AX258" s="12" t="s">
        <v>77</v>
      </c>
      <c r="AY258" s="200" t="s">
        <v>132</v>
      </c>
    </row>
    <row r="259" s="13" customFormat="1">
      <c r="B259" s="207"/>
      <c r="D259" s="191" t="s">
        <v>217</v>
      </c>
      <c r="E259" s="208" t="s">
        <v>1</v>
      </c>
      <c r="F259" s="209" t="s">
        <v>220</v>
      </c>
      <c r="H259" s="210">
        <v>191.25</v>
      </c>
      <c r="I259" s="211"/>
      <c r="L259" s="207"/>
      <c r="M259" s="212"/>
      <c r="N259" s="213"/>
      <c r="O259" s="213"/>
      <c r="P259" s="213"/>
      <c r="Q259" s="213"/>
      <c r="R259" s="213"/>
      <c r="S259" s="213"/>
      <c r="T259" s="214"/>
      <c r="AT259" s="208" t="s">
        <v>217</v>
      </c>
      <c r="AU259" s="208" t="s">
        <v>87</v>
      </c>
      <c r="AV259" s="13" t="s">
        <v>139</v>
      </c>
      <c r="AW259" s="13" t="s">
        <v>32</v>
      </c>
      <c r="AX259" s="13" t="s">
        <v>85</v>
      </c>
      <c r="AY259" s="208" t="s">
        <v>132</v>
      </c>
    </row>
    <row r="260" s="1" customFormat="1" ht="16.5" customHeight="1">
      <c r="B260" s="177"/>
      <c r="C260" s="178" t="s">
        <v>402</v>
      </c>
      <c r="D260" s="178" t="s">
        <v>135</v>
      </c>
      <c r="E260" s="179" t="s">
        <v>403</v>
      </c>
      <c r="F260" s="180" t="s">
        <v>404</v>
      </c>
      <c r="G260" s="181" t="s">
        <v>215</v>
      </c>
      <c r="H260" s="182">
        <v>13.625</v>
      </c>
      <c r="I260" s="183"/>
      <c r="J260" s="184">
        <f>ROUND(I260*H260,2)</f>
        <v>0</v>
      </c>
      <c r="K260" s="180" t="s">
        <v>1</v>
      </c>
      <c r="L260" s="36"/>
      <c r="M260" s="185" t="s">
        <v>1</v>
      </c>
      <c r="N260" s="186" t="s">
        <v>42</v>
      </c>
      <c r="O260" s="72"/>
      <c r="P260" s="187">
        <f>O260*H260</f>
        <v>0</v>
      </c>
      <c r="Q260" s="187">
        <v>2.4533999999999998</v>
      </c>
      <c r="R260" s="187">
        <f>Q260*H260</f>
        <v>33.427574999999997</v>
      </c>
      <c r="S260" s="187">
        <v>0</v>
      </c>
      <c r="T260" s="188">
        <f>S260*H260</f>
        <v>0</v>
      </c>
      <c r="AR260" s="189" t="s">
        <v>139</v>
      </c>
      <c r="AT260" s="189" t="s">
        <v>135</v>
      </c>
      <c r="AU260" s="189" t="s">
        <v>87</v>
      </c>
      <c r="AY260" s="17" t="s">
        <v>132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85</v>
      </c>
      <c r="BK260" s="190">
        <f>ROUND(I260*H260,2)</f>
        <v>0</v>
      </c>
      <c r="BL260" s="17" t="s">
        <v>139</v>
      </c>
      <c r="BM260" s="189" t="s">
        <v>405</v>
      </c>
    </row>
    <row r="261" s="12" customFormat="1">
      <c r="B261" s="199"/>
      <c r="D261" s="191" t="s">
        <v>217</v>
      </c>
      <c r="E261" s="200" t="s">
        <v>1</v>
      </c>
      <c r="F261" s="201" t="s">
        <v>406</v>
      </c>
      <c r="H261" s="202">
        <v>0.17599999999999999</v>
      </c>
      <c r="I261" s="203"/>
      <c r="L261" s="199"/>
      <c r="M261" s="204"/>
      <c r="N261" s="205"/>
      <c r="O261" s="205"/>
      <c r="P261" s="205"/>
      <c r="Q261" s="205"/>
      <c r="R261" s="205"/>
      <c r="S261" s="205"/>
      <c r="T261" s="206"/>
      <c r="AT261" s="200" t="s">
        <v>217</v>
      </c>
      <c r="AU261" s="200" t="s">
        <v>87</v>
      </c>
      <c r="AV261" s="12" t="s">
        <v>87</v>
      </c>
      <c r="AW261" s="12" t="s">
        <v>32</v>
      </c>
      <c r="AX261" s="12" t="s">
        <v>77</v>
      </c>
      <c r="AY261" s="200" t="s">
        <v>132</v>
      </c>
    </row>
    <row r="262" s="12" customFormat="1">
      <c r="B262" s="199"/>
      <c r="D262" s="191" t="s">
        <v>217</v>
      </c>
      <c r="E262" s="200" t="s">
        <v>1</v>
      </c>
      <c r="F262" s="201" t="s">
        <v>407</v>
      </c>
      <c r="H262" s="202">
        <v>0.437</v>
      </c>
      <c r="I262" s="203"/>
      <c r="L262" s="199"/>
      <c r="M262" s="204"/>
      <c r="N262" s="205"/>
      <c r="O262" s="205"/>
      <c r="P262" s="205"/>
      <c r="Q262" s="205"/>
      <c r="R262" s="205"/>
      <c r="S262" s="205"/>
      <c r="T262" s="206"/>
      <c r="AT262" s="200" t="s">
        <v>217</v>
      </c>
      <c r="AU262" s="200" t="s">
        <v>87</v>
      </c>
      <c r="AV262" s="12" t="s">
        <v>87</v>
      </c>
      <c r="AW262" s="12" t="s">
        <v>32</v>
      </c>
      <c r="AX262" s="12" t="s">
        <v>77</v>
      </c>
      <c r="AY262" s="200" t="s">
        <v>132</v>
      </c>
    </row>
    <row r="263" s="12" customFormat="1">
      <c r="B263" s="199"/>
      <c r="D263" s="191" t="s">
        <v>217</v>
      </c>
      <c r="E263" s="200" t="s">
        <v>1</v>
      </c>
      <c r="F263" s="201" t="s">
        <v>408</v>
      </c>
      <c r="H263" s="202">
        <v>0.504</v>
      </c>
      <c r="I263" s="203"/>
      <c r="L263" s="199"/>
      <c r="M263" s="204"/>
      <c r="N263" s="205"/>
      <c r="O263" s="205"/>
      <c r="P263" s="205"/>
      <c r="Q263" s="205"/>
      <c r="R263" s="205"/>
      <c r="S263" s="205"/>
      <c r="T263" s="206"/>
      <c r="AT263" s="200" t="s">
        <v>217</v>
      </c>
      <c r="AU263" s="200" t="s">
        <v>87</v>
      </c>
      <c r="AV263" s="12" t="s">
        <v>87</v>
      </c>
      <c r="AW263" s="12" t="s">
        <v>32</v>
      </c>
      <c r="AX263" s="12" t="s">
        <v>77</v>
      </c>
      <c r="AY263" s="200" t="s">
        <v>132</v>
      </c>
    </row>
    <row r="264" s="12" customFormat="1">
      <c r="B264" s="199"/>
      <c r="D264" s="191" t="s">
        <v>217</v>
      </c>
      <c r="E264" s="200" t="s">
        <v>1</v>
      </c>
      <c r="F264" s="201" t="s">
        <v>409</v>
      </c>
      <c r="H264" s="202">
        <v>0.311</v>
      </c>
      <c r="I264" s="203"/>
      <c r="L264" s="199"/>
      <c r="M264" s="204"/>
      <c r="N264" s="205"/>
      <c r="O264" s="205"/>
      <c r="P264" s="205"/>
      <c r="Q264" s="205"/>
      <c r="R264" s="205"/>
      <c r="S264" s="205"/>
      <c r="T264" s="206"/>
      <c r="AT264" s="200" t="s">
        <v>217</v>
      </c>
      <c r="AU264" s="200" t="s">
        <v>87</v>
      </c>
      <c r="AV264" s="12" t="s">
        <v>87</v>
      </c>
      <c r="AW264" s="12" t="s">
        <v>32</v>
      </c>
      <c r="AX264" s="12" t="s">
        <v>77</v>
      </c>
      <c r="AY264" s="200" t="s">
        <v>132</v>
      </c>
    </row>
    <row r="265" s="12" customFormat="1">
      <c r="B265" s="199"/>
      <c r="D265" s="191" t="s">
        <v>217</v>
      </c>
      <c r="E265" s="200" t="s">
        <v>1</v>
      </c>
      <c r="F265" s="201" t="s">
        <v>410</v>
      </c>
      <c r="H265" s="202">
        <v>0.90800000000000003</v>
      </c>
      <c r="I265" s="203"/>
      <c r="L265" s="199"/>
      <c r="M265" s="204"/>
      <c r="N265" s="205"/>
      <c r="O265" s="205"/>
      <c r="P265" s="205"/>
      <c r="Q265" s="205"/>
      <c r="R265" s="205"/>
      <c r="S265" s="205"/>
      <c r="T265" s="206"/>
      <c r="AT265" s="200" t="s">
        <v>217</v>
      </c>
      <c r="AU265" s="200" t="s">
        <v>87</v>
      </c>
      <c r="AV265" s="12" t="s">
        <v>87</v>
      </c>
      <c r="AW265" s="12" t="s">
        <v>32</v>
      </c>
      <c r="AX265" s="12" t="s">
        <v>77</v>
      </c>
      <c r="AY265" s="200" t="s">
        <v>132</v>
      </c>
    </row>
    <row r="266" s="12" customFormat="1">
      <c r="B266" s="199"/>
      <c r="D266" s="191" t="s">
        <v>217</v>
      </c>
      <c r="E266" s="200" t="s">
        <v>1</v>
      </c>
      <c r="F266" s="201" t="s">
        <v>411</v>
      </c>
      <c r="H266" s="202">
        <v>0.53700000000000003</v>
      </c>
      <c r="I266" s="203"/>
      <c r="L266" s="199"/>
      <c r="M266" s="204"/>
      <c r="N266" s="205"/>
      <c r="O266" s="205"/>
      <c r="P266" s="205"/>
      <c r="Q266" s="205"/>
      <c r="R266" s="205"/>
      <c r="S266" s="205"/>
      <c r="T266" s="206"/>
      <c r="AT266" s="200" t="s">
        <v>217</v>
      </c>
      <c r="AU266" s="200" t="s">
        <v>87</v>
      </c>
      <c r="AV266" s="12" t="s">
        <v>87</v>
      </c>
      <c r="AW266" s="12" t="s">
        <v>32</v>
      </c>
      <c r="AX266" s="12" t="s">
        <v>77</v>
      </c>
      <c r="AY266" s="200" t="s">
        <v>132</v>
      </c>
    </row>
    <row r="267" s="12" customFormat="1">
      <c r="B267" s="199"/>
      <c r="D267" s="191" t="s">
        <v>217</v>
      </c>
      <c r="E267" s="200" t="s">
        <v>1</v>
      </c>
      <c r="F267" s="201" t="s">
        <v>412</v>
      </c>
      <c r="H267" s="202">
        <v>0.311</v>
      </c>
      <c r="I267" s="203"/>
      <c r="L267" s="199"/>
      <c r="M267" s="204"/>
      <c r="N267" s="205"/>
      <c r="O267" s="205"/>
      <c r="P267" s="205"/>
      <c r="Q267" s="205"/>
      <c r="R267" s="205"/>
      <c r="S267" s="205"/>
      <c r="T267" s="206"/>
      <c r="AT267" s="200" t="s">
        <v>217</v>
      </c>
      <c r="AU267" s="200" t="s">
        <v>87</v>
      </c>
      <c r="AV267" s="12" t="s">
        <v>87</v>
      </c>
      <c r="AW267" s="12" t="s">
        <v>32</v>
      </c>
      <c r="AX267" s="12" t="s">
        <v>77</v>
      </c>
      <c r="AY267" s="200" t="s">
        <v>132</v>
      </c>
    </row>
    <row r="268" s="12" customFormat="1">
      <c r="B268" s="199"/>
      <c r="D268" s="191" t="s">
        <v>217</v>
      </c>
      <c r="E268" s="200" t="s">
        <v>1</v>
      </c>
      <c r="F268" s="201" t="s">
        <v>413</v>
      </c>
      <c r="H268" s="202">
        <v>0.46600000000000003</v>
      </c>
      <c r="I268" s="203"/>
      <c r="L268" s="199"/>
      <c r="M268" s="204"/>
      <c r="N268" s="205"/>
      <c r="O268" s="205"/>
      <c r="P268" s="205"/>
      <c r="Q268" s="205"/>
      <c r="R268" s="205"/>
      <c r="S268" s="205"/>
      <c r="T268" s="206"/>
      <c r="AT268" s="200" t="s">
        <v>217</v>
      </c>
      <c r="AU268" s="200" t="s">
        <v>87</v>
      </c>
      <c r="AV268" s="12" t="s">
        <v>87</v>
      </c>
      <c r="AW268" s="12" t="s">
        <v>32</v>
      </c>
      <c r="AX268" s="12" t="s">
        <v>77</v>
      </c>
      <c r="AY268" s="200" t="s">
        <v>132</v>
      </c>
    </row>
    <row r="269" s="12" customFormat="1">
      <c r="B269" s="199"/>
      <c r="D269" s="191" t="s">
        <v>217</v>
      </c>
      <c r="E269" s="200" t="s">
        <v>1</v>
      </c>
      <c r="F269" s="201" t="s">
        <v>414</v>
      </c>
      <c r="H269" s="202">
        <v>4.8129999999999997</v>
      </c>
      <c r="I269" s="203"/>
      <c r="L269" s="199"/>
      <c r="M269" s="204"/>
      <c r="N269" s="205"/>
      <c r="O269" s="205"/>
      <c r="P269" s="205"/>
      <c r="Q269" s="205"/>
      <c r="R269" s="205"/>
      <c r="S269" s="205"/>
      <c r="T269" s="206"/>
      <c r="AT269" s="200" t="s">
        <v>217</v>
      </c>
      <c r="AU269" s="200" t="s">
        <v>87</v>
      </c>
      <c r="AV269" s="12" t="s">
        <v>87</v>
      </c>
      <c r="AW269" s="12" t="s">
        <v>32</v>
      </c>
      <c r="AX269" s="12" t="s">
        <v>77</v>
      </c>
      <c r="AY269" s="200" t="s">
        <v>132</v>
      </c>
    </row>
    <row r="270" s="12" customFormat="1">
      <c r="B270" s="199"/>
      <c r="D270" s="191" t="s">
        <v>217</v>
      </c>
      <c r="E270" s="200" t="s">
        <v>1</v>
      </c>
      <c r="F270" s="201" t="s">
        <v>415</v>
      </c>
      <c r="H270" s="202">
        <v>4.8129999999999997</v>
      </c>
      <c r="I270" s="203"/>
      <c r="L270" s="199"/>
      <c r="M270" s="204"/>
      <c r="N270" s="205"/>
      <c r="O270" s="205"/>
      <c r="P270" s="205"/>
      <c r="Q270" s="205"/>
      <c r="R270" s="205"/>
      <c r="S270" s="205"/>
      <c r="T270" s="206"/>
      <c r="AT270" s="200" t="s">
        <v>217</v>
      </c>
      <c r="AU270" s="200" t="s">
        <v>87</v>
      </c>
      <c r="AV270" s="12" t="s">
        <v>87</v>
      </c>
      <c r="AW270" s="12" t="s">
        <v>32</v>
      </c>
      <c r="AX270" s="12" t="s">
        <v>77</v>
      </c>
      <c r="AY270" s="200" t="s">
        <v>132</v>
      </c>
    </row>
    <row r="271" s="12" customFormat="1">
      <c r="B271" s="199"/>
      <c r="D271" s="191" t="s">
        <v>217</v>
      </c>
      <c r="E271" s="200" t="s">
        <v>1</v>
      </c>
      <c r="F271" s="201" t="s">
        <v>416</v>
      </c>
      <c r="H271" s="202">
        <v>0.34899999999999998</v>
      </c>
      <c r="I271" s="203"/>
      <c r="L271" s="199"/>
      <c r="M271" s="204"/>
      <c r="N271" s="205"/>
      <c r="O271" s="205"/>
      <c r="P271" s="205"/>
      <c r="Q271" s="205"/>
      <c r="R271" s="205"/>
      <c r="S271" s="205"/>
      <c r="T271" s="206"/>
      <c r="AT271" s="200" t="s">
        <v>217</v>
      </c>
      <c r="AU271" s="200" t="s">
        <v>87</v>
      </c>
      <c r="AV271" s="12" t="s">
        <v>87</v>
      </c>
      <c r="AW271" s="12" t="s">
        <v>32</v>
      </c>
      <c r="AX271" s="12" t="s">
        <v>77</v>
      </c>
      <c r="AY271" s="200" t="s">
        <v>132</v>
      </c>
    </row>
    <row r="272" s="13" customFormat="1">
      <c r="B272" s="207"/>
      <c r="D272" s="191" t="s">
        <v>217</v>
      </c>
      <c r="E272" s="208" t="s">
        <v>1</v>
      </c>
      <c r="F272" s="209" t="s">
        <v>220</v>
      </c>
      <c r="H272" s="210">
        <v>13.625</v>
      </c>
      <c r="I272" s="211"/>
      <c r="L272" s="207"/>
      <c r="M272" s="212"/>
      <c r="N272" s="213"/>
      <c r="O272" s="213"/>
      <c r="P272" s="213"/>
      <c r="Q272" s="213"/>
      <c r="R272" s="213"/>
      <c r="S272" s="213"/>
      <c r="T272" s="214"/>
      <c r="AT272" s="208" t="s">
        <v>217</v>
      </c>
      <c r="AU272" s="208" t="s">
        <v>87</v>
      </c>
      <c r="AV272" s="13" t="s">
        <v>139</v>
      </c>
      <c r="AW272" s="13" t="s">
        <v>32</v>
      </c>
      <c r="AX272" s="13" t="s">
        <v>85</v>
      </c>
      <c r="AY272" s="208" t="s">
        <v>132</v>
      </c>
    </row>
    <row r="273" s="1" customFormat="1" ht="16.5" customHeight="1">
      <c r="B273" s="177"/>
      <c r="C273" s="178" t="s">
        <v>417</v>
      </c>
      <c r="D273" s="178" t="s">
        <v>135</v>
      </c>
      <c r="E273" s="179" t="s">
        <v>418</v>
      </c>
      <c r="F273" s="180" t="s">
        <v>419</v>
      </c>
      <c r="G273" s="181" t="s">
        <v>248</v>
      </c>
      <c r="H273" s="182">
        <v>103.93000000000001</v>
      </c>
      <c r="I273" s="183"/>
      <c r="J273" s="184">
        <f>ROUND(I273*H273,2)</f>
        <v>0</v>
      </c>
      <c r="K273" s="180" t="s">
        <v>1</v>
      </c>
      <c r="L273" s="36"/>
      <c r="M273" s="185" t="s">
        <v>1</v>
      </c>
      <c r="N273" s="186" t="s">
        <v>42</v>
      </c>
      <c r="O273" s="72"/>
      <c r="P273" s="187">
        <f>O273*H273</f>
        <v>0</v>
      </c>
      <c r="Q273" s="187">
        <v>0.0051900000000000002</v>
      </c>
      <c r="R273" s="187">
        <f>Q273*H273</f>
        <v>0.53939670000000006</v>
      </c>
      <c r="S273" s="187">
        <v>0</v>
      </c>
      <c r="T273" s="188">
        <f>S273*H273</f>
        <v>0</v>
      </c>
      <c r="AR273" s="189" t="s">
        <v>139</v>
      </c>
      <c r="AT273" s="189" t="s">
        <v>135</v>
      </c>
      <c r="AU273" s="189" t="s">
        <v>87</v>
      </c>
      <c r="AY273" s="17" t="s">
        <v>132</v>
      </c>
      <c r="BE273" s="190">
        <f>IF(N273="základní",J273,0)</f>
        <v>0</v>
      </c>
      <c r="BF273" s="190">
        <f>IF(N273="snížená",J273,0)</f>
        <v>0</v>
      </c>
      <c r="BG273" s="190">
        <f>IF(N273="zákl. přenesená",J273,0)</f>
        <v>0</v>
      </c>
      <c r="BH273" s="190">
        <f>IF(N273="sníž. přenesená",J273,0)</f>
        <v>0</v>
      </c>
      <c r="BI273" s="190">
        <f>IF(N273="nulová",J273,0)</f>
        <v>0</v>
      </c>
      <c r="BJ273" s="17" t="s">
        <v>85</v>
      </c>
      <c r="BK273" s="190">
        <f>ROUND(I273*H273,2)</f>
        <v>0</v>
      </c>
      <c r="BL273" s="17" t="s">
        <v>139</v>
      </c>
      <c r="BM273" s="189" t="s">
        <v>420</v>
      </c>
    </row>
    <row r="274" s="12" customFormat="1">
      <c r="B274" s="199"/>
      <c r="D274" s="191" t="s">
        <v>217</v>
      </c>
      <c r="E274" s="200" t="s">
        <v>1</v>
      </c>
      <c r="F274" s="201" t="s">
        <v>421</v>
      </c>
      <c r="H274" s="202">
        <v>1.6000000000000001</v>
      </c>
      <c r="I274" s="203"/>
      <c r="L274" s="199"/>
      <c r="M274" s="204"/>
      <c r="N274" s="205"/>
      <c r="O274" s="205"/>
      <c r="P274" s="205"/>
      <c r="Q274" s="205"/>
      <c r="R274" s="205"/>
      <c r="S274" s="205"/>
      <c r="T274" s="206"/>
      <c r="AT274" s="200" t="s">
        <v>217</v>
      </c>
      <c r="AU274" s="200" t="s">
        <v>87</v>
      </c>
      <c r="AV274" s="12" t="s">
        <v>87</v>
      </c>
      <c r="AW274" s="12" t="s">
        <v>32</v>
      </c>
      <c r="AX274" s="12" t="s">
        <v>77</v>
      </c>
      <c r="AY274" s="200" t="s">
        <v>132</v>
      </c>
    </row>
    <row r="275" s="12" customFormat="1">
      <c r="B275" s="199"/>
      <c r="D275" s="191" t="s">
        <v>217</v>
      </c>
      <c r="E275" s="200" t="s">
        <v>1</v>
      </c>
      <c r="F275" s="201" t="s">
        <v>422</v>
      </c>
      <c r="H275" s="202">
        <v>2.6499999999999999</v>
      </c>
      <c r="I275" s="203"/>
      <c r="L275" s="199"/>
      <c r="M275" s="204"/>
      <c r="N275" s="205"/>
      <c r="O275" s="205"/>
      <c r="P275" s="205"/>
      <c r="Q275" s="205"/>
      <c r="R275" s="205"/>
      <c r="S275" s="205"/>
      <c r="T275" s="206"/>
      <c r="AT275" s="200" t="s">
        <v>217</v>
      </c>
      <c r="AU275" s="200" t="s">
        <v>87</v>
      </c>
      <c r="AV275" s="12" t="s">
        <v>87</v>
      </c>
      <c r="AW275" s="12" t="s">
        <v>32</v>
      </c>
      <c r="AX275" s="12" t="s">
        <v>77</v>
      </c>
      <c r="AY275" s="200" t="s">
        <v>132</v>
      </c>
    </row>
    <row r="276" s="12" customFormat="1">
      <c r="B276" s="199"/>
      <c r="D276" s="191" t="s">
        <v>217</v>
      </c>
      <c r="E276" s="200" t="s">
        <v>1</v>
      </c>
      <c r="F276" s="201" t="s">
        <v>423</v>
      </c>
      <c r="H276" s="202">
        <v>2.6499999999999999</v>
      </c>
      <c r="I276" s="203"/>
      <c r="L276" s="199"/>
      <c r="M276" s="204"/>
      <c r="N276" s="205"/>
      <c r="O276" s="205"/>
      <c r="P276" s="205"/>
      <c r="Q276" s="205"/>
      <c r="R276" s="205"/>
      <c r="S276" s="205"/>
      <c r="T276" s="206"/>
      <c r="AT276" s="200" t="s">
        <v>217</v>
      </c>
      <c r="AU276" s="200" t="s">
        <v>87</v>
      </c>
      <c r="AV276" s="12" t="s">
        <v>87</v>
      </c>
      <c r="AW276" s="12" t="s">
        <v>32</v>
      </c>
      <c r="AX276" s="12" t="s">
        <v>77</v>
      </c>
      <c r="AY276" s="200" t="s">
        <v>132</v>
      </c>
    </row>
    <row r="277" s="12" customFormat="1">
      <c r="B277" s="199"/>
      <c r="D277" s="191" t="s">
        <v>217</v>
      </c>
      <c r="E277" s="200" t="s">
        <v>1</v>
      </c>
      <c r="F277" s="201" t="s">
        <v>424</v>
      </c>
      <c r="H277" s="202">
        <v>2.8250000000000002</v>
      </c>
      <c r="I277" s="203"/>
      <c r="L277" s="199"/>
      <c r="M277" s="204"/>
      <c r="N277" s="205"/>
      <c r="O277" s="205"/>
      <c r="P277" s="205"/>
      <c r="Q277" s="205"/>
      <c r="R277" s="205"/>
      <c r="S277" s="205"/>
      <c r="T277" s="206"/>
      <c r="AT277" s="200" t="s">
        <v>217</v>
      </c>
      <c r="AU277" s="200" t="s">
        <v>87</v>
      </c>
      <c r="AV277" s="12" t="s">
        <v>87</v>
      </c>
      <c r="AW277" s="12" t="s">
        <v>32</v>
      </c>
      <c r="AX277" s="12" t="s">
        <v>77</v>
      </c>
      <c r="AY277" s="200" t="s">
        <v>132</v>
      </c>
    </row>
    <row r="278" s="12" customFormat="1">
      <c r="B278" s="199"/>
      <c r="D278" s="191" t="s">
        <v>217</v>
      </c>
      <c r="E278" s="200" t="s">
        <v>1</v>
      </c>
      <c r="F278" s="201" t="s">
        <v>425</v>
      </c>
      <c r="H278" s="202">
        <v>5.5</v>
      </c>
      <c r="I278" s="203"/>
      <c r="L278" s="199"/>
      <c r="M278" s="204"/>
      <c r="N278" s="205"/>
      <c r="O278" s="205"/>
      <c r="P278" s="205"/>
      <c r="Q278" s="205"/>
      <c r="R278" s="205"/>
      <c r="S278" s="205"/>
      <c r="T278" s="206"/>
      <c r="AT278" s="200" t="s">
        <v>217</v>
      </c>
      <c r="AU278" s="200" t="s">
        <v>87</v>
      </c>
      <c r="AV278" s="12" t="s">
        <v>87</v>
      </c>
      <c r="AW278" s="12" t="s">
        <v>32</v>
      </c>
      <c r="AX278" s="12" t="s">
        <v>77</v>
      </c>
      <c r="AY278" s="200" t="s">
        <v>132</v>
      </c>
    </row>
    <row r="279" s="12" customFormat="1">
      <c r="B279" s="199"/>
      <c r="D279" s="191" t="s">
        <v>217</v>
      </c>
      <c r="E279" s="200" t="s">
        <v>1</v>
      </c>
      <c r="F279" s="201" t="s">
        <v>426</v>
      </c>
      <c r="H279" s="202">
        <v>2.8250000000000002</v>
      </c>
      <c r="I279" s="203"/>
      <c r="L279" s="199"/>
      <c r="M279" s="204"/>
      <c r="N279" s="205"/>
      <c r="O279" s="205"/>
      <c r="P279" s="205"/>
      <c r="Q279" s="205"/>
      <c r="R279" s="205"/>
      <c r="S279" s="205"/>
      <c r="T279" s="206"/>
      <c r="AT279" s="200" t="s">
        <v>217</v>
      </c>
      <c r="AU279" s="200" t="s">
        <v>87</v>
      </c>
      <c r="AV279" s="12" t="s">
        <v>87</v>
      </c>
      <c r="AW279" s="12" t="s">
        <v>32</v>
      </c>
      <c r="AX279" s="12" t="s">
        <v>77</v>
      </c>
      <c r="AY279" s="200" t="s">
        <v>132</v>
      </c>
    </row>
    <row r="280" s="12" customFormat="1">
      <c r="B280" s="199"/>
      <c r="D280" s="191" t="s">
        <v>217</v>
      </c>
      <c r="E280" s="200" t="s">
        <v>1</v>
      </c>
      <c r="F280" s="201" t="s">
        <v>427</v>
      </c>
      <c r="H280" s="202">
        <v>2.8250000000000002</v>
      </c>
      <c r="I280" s="203"/>
      <c r="L280" s="199"/>
      <c r="M280" s="204"/>
      <c r="N280" s="205"/>
      <c r="O280" s="205"/>
      <c r="P280" s="205"/>
      <c r="Q280" s="205"/>
      <c r="R280" s="205"/>
      <c r="S280" s="205"/>
      <c r="T280" s="206"/>
      <c r="AT280" s="200" t="s">
        <v>217</v>
      </c>
      <c r="AU280" s="200" t="s">
        <v>87</v>
      </c>
      <c r="AV280" s="12" t="s">
        <v>87</v>
      </c>
      <c r="AW280" s="12" t="s">
        <v>32</v>
      </c>
      <c r="AX280" s="12" t="s">
        <v>77</v>
      </c>
      <c r="AY280" s="200" t="s">
        <v>132</v>
      </c>
    </row>
    <row r="281" s="12" customFormat="1">
      <c r="B281" s="199"/>
      <c r="D281" s="191" t="s">
        <v>217</v>
      </c>
      <c r="E281" s="200" t="s">
        <v>1</v>
      </c>
      <c r="F281" s="201" t="s">
        <v>428</v>
      </c>
      <c r="H281" s="202">
        <v>2.8250000000000002</v>
      </c>
      <c r="I281" s="203"/>
      <c r="L281" s="199"/>
      <c r="M281" s="204"/>
      <c r="N281" s="205"/>
      <c r="O281" s="205"/>
      <c r="P281" s="205"/>
      <c r="Q281" s="205"/>
      <c r="R281" s="205"/>
      <c r="S281" s="205"/>
      <c r="T281" s="206"/>
      <c r="AT281" s="200" t="s">
        <v>217</v>
      </c>
      <c r="AU281" s="200" t="s">
        <v>87</v>
      </c>
      <c r="AV281" s="12" t="s">
        <v>87</v>
      </c>
      <c r="AW281" s="12" t="s">
        <v>32</v>
      </c>
      <c r="AX281" s="12" t="s">
        <v>77</v>
      </c>
      <c r="AY281" s="200" t="s">
        <v>132</v>
      </c>
    </row>
    <row r="282" s="12" customFormat="1">
      <c r="B282" s="199"/>
      <c r="D282" s="191" t="s">
        <v>217</v>
      </c>
      <c r="E282" s="200" t="s">
        <v>1</v>
      </c>
      <c r="F282" s="201" t="s">
        <v>429</v>
      </c>
      <c r="H282" s="202">
        <v>38.5</v>
      </c>
      <c r="I282" s="203"/>
      <c r="L282" s="199"/>
      <c r="M282" s="204"/>
      <c r="N282" s="205"/>
      <c r="O282" s="205"/>
      <c r="P282" s="205"/>
      <c r="Q282" s="205"/>
      <c r="R282" s="205"/>
      <c r="S282" s="205"/>
      <c r="T282" s="206"/>
      <c r="AT282" s="200" t="s">
        <v>217</v>
      </c>
      <c r="AU282" s="200" t="s">
        <v>87</v>
      </c>
      <c r="AV282" s="12" t="s">
        <v>87</v>
      </c>
      <c r="AW282" s="12" t="s">
        <v>32</v>
      </c>
      <c r="AX282" s="12" t="s">
        <v>77</v>
      </c>
      <c r="AY282" s="200" t="s">
        <v>132</v>
      </c>
    </row>
    <row r="283" s="12" customFormat="1">
      <c r="B283" s="199"/>
      <c r="D283" s="191" t="s">
        <v>217</v>
      </c>
      <c r="E283" s="200" t="s">
        <v>1</v>
      </c>
      <c r="F283" s="201" t="s">
        <v>430</v>
      </c>
      <c r="H283" s="202">
        <v>38.5</v>
      </c>
      <c r="I283" s="203"/>
      <c r="L283" s="199"/>
      <c r="M283" s="204"/>
      <c r="N283" s="205"/>
      <c r="O283" s="205"/>
      <c r="P283" s="205"/>
      <c r="Q283" s="205"/>
      <c r="R283" s="205"/>
      <c r="S283" s="205"/>
      <c r="T283" s="206"/>
      <c r="AT283" s="200" t="s">
        <v>217</v>
      </c>
      <c r="AU283" s="200" t="s">
        <v>87</v>
      </c>
      <c r="AV283" s="12" t="s">
        <v>87</v>
      </c>
      <c r="AW283" s="12" t="s">
        <v>32</v>
      </c>
      <c r="AX283" s="12" t="s">
        <v>77</v>
      </c>
      <c r="AY283" s="200" t="s">
        <v>132</v>
      </c>
    </row>
    <row r="284" s="12" customFormat="1">
      <c r="B284" s="199"/>
      <c r="D284" s="191" t="s">
        <v>217</v>
      </c>
      <c r="E284" s="200" t="s">
        <v>1</v>
      </c>
      <c r="F284" s="201" t="s">
        <v>431</v>
      </c>
      <c r="H284" s="202">
        <v>3.23</v>
      </c>
      <c r="I284" s="203"/>
      <c r="L284" s="199"/>
      <c r="M284" s="204"/>
      <c r="N284" s="205"/>
      <c r="O284" s="205"/>
      <c r="P284" s="205"/>
      <c r="Q284" s="205"/>
      <c r="R284" s="205"/>
      <c r="S284" s="205"/>
      <c r="T284" s="206"/>
      <c r="AT284" s="200" t="s">
        <v>217</v>
      </c>
      <c r="AU284" s="200" t="s">
        <v>87</v>
      </c>
      <c r="AV284" s="12" t="s">
        <v>87</v>
      </c>
      <c r="AW284" s="12" t="s">
        <v>32</v>
      </c>
      <c r="AX284" s="12" t="s">
        <v>77</v>
      </c>
      <c r="AY284" s="200" t="s">
        <v>132</v>
      </c>
    </row>
    <row r="285" s="13" customFormat="1">
      <c r="B285" s="207"/>
      <c r="D285" s="191" t="s">
        <v>217</v>
      </c>
      <c r="E285" s="208" t="s">
        <v>1</v>
      </c>
      <c r="F285" s="209" t="s">
        <v>220</v>
      </c>
      <c r="H285" s="210">
        <v>103.93000000000001</v>
      </c>
      <c r="I285" s="211"/>
      <c r="L285" s="207"/>
      <c r="M285" s="212"/>
      <c r="N285" s="213"/>
      <c r="O285" s="213"/>
      <c r="P285" s="213"/>
      <c r="Q285" s="213"/>
      <c r="R285" s="213"/>
      <c r="S285" s="213"/>
      <c r="T285" s="214"/>
      <c r="AT285" s="208" t="s">
        <v>217</v>
      </c>
      <c r="AU285" s="208" t="s">
        <v>87</v>
      </c>
      <c r="AV285" s="13" t="s">
        <v>139</v>
      </c>
      <c r="AW285" s="13" t="s">
        <v>32</v>
      </c>
      <c r="AX285" s="13" t="s">
        <v>85</v>
      </c>
      <c r="AY285" s="208" t="s">
        <v>132</v>
      </c>
    </row>
    <row r="286" s="1" customFormat="1" ht="16.5" customHeight="1">
      <c r="B286" s="177"/>
      <c r="C286" s="178" t="s">
        <v>432</v>
      </c>
      <c r="D286" s="178" t="s">
        <v>135</v>
      </c>
      <c r="E286" s="179" t="s">
        <v>433</v>
      </c>
      <c r="F286" s="180" t="s">
        <v>434</v>
      </c>
      <c r="G286" s="181" t="s">
        <v>248</v>
      </c>
      <c r="H286" s="182">
        <v>103.93000000000001</v>
      </c>
      <c r="I286" s="183"/>
      <c r="J286" s="184">
        <f>ROUND(I286*H286,2)</f>
        <v>0</v>
      </c>
      <c r="K286" s="180" t="s">
        <v>1</v>
      </c>
      <c r="L286" s="36"/>
      <c r="M286" s="185" t="s">
        <v>1</v>
      </c>
      <c r="N286" s="186" t="s">
        <v>42</v>
      </c>
      <c r="O286" s="72"/>
      <c r="P286" s="187">
        <f>O286*H286</f>
        <v>0</v>
      </c>
      <c r="Q286" s="187">
        <v>0</v>
      </c>
      <c r="R286" s="187">
        <f>Q286*H286</f>
        <v>0</v>
      </c>
      <c r="S286" s="187">
        <v>0</v>
      </c>
      <c r="T286" s="188">
        <f>S286*H286</f>
        <v>0</v>
      </c>
      <c r="AR286" s="189" t="s">
        <v>139</v>
      </c>
      <c r="AT286" s="189" t="s">
        <v>135</v>
      </c>
      <c r="AU286" s="189" t="s">
        <v>87</v>
      </c>
      <c r="AY286" s="17" t="s">
        <v>132</v>
      </c>
      <c r="BE286" s="190">
        <f>IF(N286="základní",J286,0)</f>
        <v>0</v>
      </c>
      <c r="BF286" s="190">
        <f>IF(N286="snížená",J286,0)</f>
        <v>0</v>
      </c>
      <c r="BG286" s="190">
        <f>IF(N286="zákl. přenesená",J286,0)</f>
        <v>0</v>
      </c>
      <c r="BH286" s="190">
        <f>IF(N286="sníž. přenesená",J286,0)</f>
        <v>0</v>
      </c>
      <c r="BI286" s="190">
        <f>IF(N286="nulová",J286,0)</f>
        <v>0</v>
      </c>
      <c r="BJ286" s="17" t="s">
        <v>85</v>
      </c>
      <c r="BK286" s="190">
        <f>ROUND(I286*H286,2)</f>
        <v>0</v>
      </c>
      <c r="BL286" s="17" t="s">
        <v>139</v>
      </c>
      <c r="BM286" s="189" t="s">
        <v>435</v>
      </c>
    </row>
    <row r="287" s="12" customFormat="1">
      <c r="B287" s="199"/>
      <c r="D287" s="191" t="s">
        <v>217</v>
      </c>
      <c r="E287" s="200" t="s">
        <v>1</v>
      </c>
      <c r="F287" s="201" t="s">
        <v>421</v>
      </c>
      <c r="H287" s="202">
        <v>1.6000000000000001</v>
      </c>
      <c r="I287" s="203"/>
      <c r="L287" s="199"/>
      <c r="M287" s="204"/>
      <c r="N287" s="205"/>
      <c r="O287" s="205"/>
      <c r="P287" s="205"/>
      <c r="Q287" s="205"/>
      <c r="R287" s="205"/>
      <c r="S287" s="205"/>
      <c r="T287" s="206"/>
      <c r="AT287" s="200" t="s">
        <v>217</v>
      </c>
      <c r="AU287" s="200" t="s">
        <v>87</v>
      </c>
      <c r="AV287" s="12" t="s">
        <v>87</v>
      </c>
      <c r="AW287" s="12" t="s">
        <v>32</v>
      </c>
      <c r="AX287" s="12" t="s">
        <v>77</v>
      </c>
      <c r="AY287" s="200" t="s">
        <v>132</v>
      </c>
    </row>
    <row r="288" s="12" customFormat="1">
      <c r="B288" s="199"/>
      <c r="D288" s="191" t="s">
        <v>217</v>
      </c>
      <c r="E288" s="200" t="s">
        <v>1</v>
      </c>
      <c r="F288" s="201" t="s">
        <v>422</v>
      </c>
      <c r="H288" s="202">
        <v>2.6499999999999999</v>
      </c>
      <c r="I288" s="203"/>
      <c r="L288" s="199"/>
      <c r="M288" s="204"/>
      <c r="N288" s="205"/>
      <c r="O288" s="205"/>
      <c r="P288" s="205"/>
      <c r="Q288" s="205"/>
      <c r="R288" s="205"/>
      <c r="S288" s="205"/>
      <c r="T288" s="206"/>
      <c r="AT288" s="200" t="s">
        <v>217</v>
      </c>
      <c r="AU288" s="200" t="s">
        <v>87</v>
      </c>
      <c r="AV288" s="12" t="s">
        <v>87</v>
      </c>
      <c r="AW288" s="12" t="s">
        <v>32</v>
      </c>
      <c r="AX288" s="12" t="s">
        <v>77</v>
      </c>
      <c r="AY288" s="200" t="s">
        <v>132</v>
      </c>
    </row>
    <row r="289" s="12" customFormat="1">
      <c r="B289" s="199"/>
      <c r="D289" s="191" t="s">
        <v>217</v>
      </c>
      <c r="E289" s="200" t="s">
        <v>1</v>
      </c>
      <c r="F289" s="201" t="s">
        <v>423</v>
      </c>
      <c r="H289" s="202">
        <v>2.6499999999999999</v>
      </c>
      <c r="I289" s="203"/>
      <c r="L289" s="199"/>
      <c r="M289" s="204"/>
      <c r="N289" s="205"/>
      <c r="O289" s="205"/>
      <c r="P289" s="205"/>
      <c r="Q289" s="205"/>
      <c r="R289" s="205"/>
      <c r="S289" s="205"/>
      <c r="T289" s="206"/>
      <c r="AT289" s="200" t="s">
        <v>217</v>
      </c>
      <c r="AU289" s="200" t="s">
        <v>87</v>
      </c>
      <c r="AV289" s="12" t="s">
        <v>87</v>
      </c>
      <c r="AW289" s="12" t="s">
        <v>32</v>
      </c>
      <c r="AX289" s="12" t="s">
        <v>77</v>
      </c>
      <c r="AY289" s="200" t="s">
        <v>132</v>
      </c>
    </row>
    <row r="290" s="12" customFormat="1">
      <c r="B290" s="199"/>
      <c r="D290" s="191" t="s">
        <v>217</v>
      </c>
      <c r="E290" s="200" t="s">
        <v>1</v>
      </c>
      <c r="F290" s="201" t="s">
        <v>424</v>
      </c>
      <c r="H290" s="202">
        <v>2.8250000000000002</v>
      </c>
      <c r="I290" s="203"/>
      <c r="L290" s="199"/>
      <c r="M290" s="204"/>
      <c r="N290" s="205"/>
      <c r="O290" s="205"/>
      <c r="P290" s="205"/>
      <c r="Q290" s="205"/>
      <c r="R290" s="205"/>
      <c r="S290" s="205"/>
      <c r="T290" s="206"/>
      <c r="AT290" s="200" t="s">
        <v>217</v>
      </c>
      <c r="AU290" s="200" t="s">
        <v>87</v>
      </c>
      <c r="AV290" s="12" t="s">
        <v>87</v>
      </c>
      <c r="AW290" s="12" t="s">
        <v>32</v>
      </c>
      <c r="AX290" s="12" t="s">
        <v>77</v>
      </c>
      <c r="AY290" s="200" t="s">
        <v>132</v>
      </c>
    </row>
    <row r="291" s="12" customFormat="1">
      <c r="B291" s="199"/>
      <c r="D291" s="191" t="s">
        <v>217</v>
      </c>
      <c r="E291" s="200" t="s">
        <v>1</v>
      </c>
      <c r="F291" s="201" t="s">
        <v>425</v>
      </c>
      <c r="H291" s="202">
        <v>5.5</v>
      </c>
      <c r="I291" s="203"/>
      <c r="L291" s="199"/>
      <c r="M291" s="204"/>
      <c r="N291" s="205"/>
      <c r="O291" s="205"/>
      <c r="P291" s="205"/>
      <c r="Q291" s="205"/>
      <c r="R291" s="205"/>
      <c r="S291" s="205"/>
      <c r="T291" s="206"/>
      <c r="AT291" s="200" t="s">
        <v>217</v>
      </c>
      <c r="AU291" s="200" t="s">
        <v>87</v>
      </c>
      <c r="AV291" s="12" t="s">
        <v>87</v>
      </c>
      <c r="AW291" s="12" t="s">
        <v>32</v>
      </c>
      <c r="AX291" s="12" t="s">
        <v>77</v>
      </c>
      <c r="AY291" s="200" t="s">
        <v>132</v>
      </c>
    </row>
    <row r="292" s="12" customFormat="1">
      <c r="B292" s="199"/>
      <c r="D292" s="191" t="s">
        <v>217</v>
      </c>
      <c r="E292" s="200" t="s">
        <v>1</v>
      </c>
      <c r="F292" s="201" t="s">
        <v>426</v>
      </c>
      <c r="H292" s="202">
        <v>2.8250000000000002</v>
      </c>
      <c r="I292" s="203"/>
      <c r="L292" s="199"/>
      <c r="M292" s="204"/>
      <c r="N292" s="205"/>
      <c r="O292" s="205"/>
      <c r="P292" s="205"/>
      <c r="Q292" s="205"/>
      <c r="R292" s="205"/>
      <c r="S292" s="205"/>
      <c r="T292" s="206"/>
      <c r="AT292" s="200" t="s">
        <v>217</v>
      </c>
      <c r="AU292" s="200" t="s">
        <v>87</v>
      </c>
      <c r="AV292" s="12" t="s">
        <v>87</v>
      </c>
      <c r="AW292" s="12" t="s">
        <v>32</v>
      </c>
      <c r="AX292" s="12" t="s">
        <v>77</v>
      </c>
      <c r="AY292" s="200" t="s">
        <v>132</v>
      </c>
    </row>
    <row r="293" s="12" customFormat="1">
      <c r="B293" s="199"/>
      <c r="D293" s="191" t="s">
        <v>217</v>
      </c>
      <c r="E293" s="200" t="s">
        <v>1</v>
      </c>
      <c r="F293" s="201" t="s">
        <v>427</v>
      </c>
      <c r="H293" s="202">
        <v>2.8250000000000002</v>
      </c>
      <c r="I293" s="203"/>
      <c r="L293" s="199"/>
      <c r="M293" s="204"/>
      <c r="N293" s="205"/>
      <c r="O293" s="205"/>
      <c r="P293" s="205"/>
      <c r="Q293" s="205"/>
      <c r="R293" s="205"/>
      <c r="S293" s="205"/>
      <c r="T293" s="206"/>
      <c r="AT293" s="200" t="s">
        <v>217</v>
      </c>
      <c r="AU293" s="200" t="s">
        <v>87</v>
      </c>
      <c r="AV293" s="12" t="s">
        <v>87</v>
      </c>
      <c r="AW293" s="12" t="s">
        <v>32</v>
      </c>
      <c r="AX293" s="12" t="s">
        <v>77</v>
      </c>
      <c r="AY293" s="200" t="s">
        <v>132</v>
      </c>
    </row>
    <row r="294" s="12" customFormat="1">
      <c r="B294" s="199"/>
      <c r="D294" s="191" t="s">
        <v>217</v>
      </c>
      <c r="E294" s="200" t="s">
        <v>1</v>
      </c>
      <c r="F294" s="201" t="s">
        <v>428</v>
      </c>
      <c r="H294" s="202">
        <v>2.8250000000000002</v>
      </c>
      <c r="I294" s="203"/>
      <c r="L294" s="199"/>
      <c r="M294" s="204"/>
      <c r="N294" s="205"/>
      <c r="O294" s="205"/>
      <c r="P294" s="205"/>
      <c r="Q294" s="205"/>
      <c r="R294" s="205"/>
      <c r="S294" s="205"/>
      <c r="T294" s="206"/>
      <c r="AT294" s="200" t="s">
        <v>217</v>
      </c>
      <c r="AU294" s="200" t="s">
        <v>87</v>
      </c>
      <c r="AV294" s="12" t="s">
        <v>87</v>
      </c>
      <c r="AW294" s="12" t="s">
        <v>32</v>
      </c>
      <c r="AX294" s="12" t="s">
        <v>77</v>
      </c>
      <c r="AY294" s="200" t="s">
        <v>132</v>
      </c>
    </row>
    <row r="295" s="12" customFormat="1">
      <c r="B295" s="199"/>
      <c r="D295" s="191" t="s">
        <v>217</v>
      </c>
      <c r="E295" s="200" t="s">
        <v>1</v>
      </c>
      <c r="F295" s="201" t="s">
        <v>429</v>
      </c>
      <c r="H295" s="202">
        <v>38.5</v>
      </c>
      <c r="I295" s="203"/>
      <c r="L295" s="199"/>
      <c r="M295" s="204"/>
      <c r="N295" s="205"/>
      <c r="O295" s="205"/>
      <c r="P295" s="205"/>
      <c r="Q295" s="205"/>
      <c r="R295" s="205"/>
      <c r="S295" s="205"/>
      <c r="T295" s="206"/>
      <c r="AT295" s="200" t="s">
        <v>217</v>
      </c>
      <c r="AU295" s="200" t="s">
        <v>87</v>
      </c>
      <c r="AV295" s="12" t="s">
        <v>87</v>
      </c>
      <c r="AW295" s="12" t="s">
        <v>32</v>
      </c>
      <c r="AX295" s="12" t="s">
        <v>77</v>
      </c>
      <c r="AY295" s="200" t="s">
        <v>132</v>
      </c>
    </row>
    <row r="296" s="12" customFormat="1">
      <c r="B296" s="199"/>
      <c r="D296" s="191" t="s">
        <v>217</v>
      </c>
      <c r="E296" s="200" t="s">
        <v>1</v>
      </c>
      <c r="F296" s="201" t="s">
        <v>430</v>
      </c>
      <c r="H296" s="202">
        <v>38.5</v>
      </c>
      <c r="I296" s="203"/>
      <c r="L296" s="199"/>
      <c r="M296" s="204"/>
      <c r="N296" s="205"/>
      <c r="O296" s="205"/>
      <c r="P296" s="205"/>
      <c r="Q296" s="205"/>
      <c r="R296" s="205"/>
      <c r="S296" s="205"/>
      <c r="T296" s="206"/>
      <c r="AT296" s="200" t="s">
        <v>217</v>
      </c>
      <c r="AU296" s="200" t="s">
        <v>87</v>
      </c>
      <c r="AV296" s="12" t="s">
        <v>87</v>
      </c>
      <c r="AW296" s="12" t="s">
        <v>32</v>
      </c>
      <c r="AX296" s="12" t="s">
        <v>77</v>
      </c>
      <c r="AY296" s="200" t="s">
        <v>132</v>
      </c>
    </row>
    <row r="297" s="12" customFormat="1">
      <c r="B297" s="199"/>
      <c r="D297" s="191" t="s">
        <v>217</v>
      </c>
      <c r="E297" s="200" t="s">
        <v>1</v>
      </c>
      <c r="F297" s="201" t="s">
        <v>431</v>
      </c>
      <c r="H297" s="202">
        <v>3.23</v>
      </c>
      <c r="I297" s="203"/>
      <c r="L297" s="199"/>
      <c r="M297" s="204"/>
      <c r="N297" s="205"/>
      <c r="O297" s="205"/>
      <c r="P297" s="205"/>
      <c r="Q297" s="205"/>
      <c r="R297" s="205"/>
      <c r="S297" s="205"/>
      <c r="T297" s="206"/>
      <c r="AT297" s="200" t="s">
        <v>217</v>
      </c>
      <c r="AU297" s="200" t="s">
        <v>87</v>
      </c>
      <c r="AV297" s="12" t="s">
        <v>87</v>
      </c>
      <c r="AW297" s="12" t="s">
        <v>32</v>
      </c>
      <c r="AX297" s="12" t="s">
        <v>77</v>
      </c>
      <c r="AY297" s="200" t="s">
        <v>132</v>
      </c>
    </row>
    <row r="298" s="13" customFormat="1">
      <c r="B298" s="207"/>
      <c r="D298" s="191" t="s">
        <v>217</v>
      </c>
      <c r="E298" s="208" t="s">
        <v>1</v>
      </c>
      <c r="F298" s="209" t="s">
        <v>220</v>
      </c>
      <c r="H298" s="210">
        <v>103.93000000000001</v>
      </c>
      <c r="I298" s="211"/>
      <c r="L298" s="207"/>
      <c r="M298" s="212"/>
      <c r="N298" s="213"/>
      <c r="O298" s="213"/>
      <c r="P298" s="213"/>
      <c r="Q298" s="213"/>
      <c r="R298" s="213"/>
      <c r="S298" s="213"/>
      <c r="T298" s="214"/>
      <c r="AT298" s="208" t="s">
        <v>217</v>
      </c>
      <c r="AU298" s="208" t="s">
        <v>87</v>
      </c>
      <c r="AV298" s="13" t="s">
        <v>139</v>
      </c>
      <c r="AW298" s="13" t="s">
        <v>32</v>
      </c>
      <c r="AX298" s="13" t="s">
        <v>85</v>
      </c>
      <c r="AY298" s="208" t="s">
        <v>132</v>
      </c>
    </row>
    <row r="299" s="1" customFormat="1" ht="24" customHeight="1">
      <c r="B299" s="177"/>
      <c r="C299" s="178" t="s">
        <v>436</v>
      </c>
      <c r="D299" s="178" t="s">
        <v>135</v>
      </c>
      <c r="E299" s="179" t="s">
        <v>437</v>
      </c>
      <c r="F299" s="180" t="s">
        <v>438</v>
      </c>
      <c r="G299" s="181" t="s">
        <v>312</v>
      </c>
      <c r="H299" s="182">
        <v>0.99199999999999999</v>
      </c>
      <c r="I299" s="183"/>
      <c r="J299" s="184">
        <f>ROUND(I299*H299,2)</f>
        <v>0</v>
      </c>
      <c r="K299" s="180" t="s">
        <v>1</v>
      </c>
      <c r="L299" s="36"/>
      <c r="M299" s="185" t="s">
        <v>1</v>
      </c>
      <c r="N299" s="186" t="s">
        <v>42</v>
      </c>
      <c r="O299" s="72"/>
      <c r="P299" s="187">
        <f>O299*H299</f>
        <v>0</v>
      </c>
      <c r="Q299" s="187">
        <v>1.0525599999999999</v>
      </c>
      <c r="R299" s="187">
        <f>Q299*H299</f>
        <v>1.0441395199999999</v>
      </c>
      <c r="S299" s="187">
        <v>0</v>
      </c>
      <c r="T299" s="188">
        <f>S299*H299</f>
        <v>0</v>
      </c>
      <c r="AR299" s="189" t="s">
        <v>139</v>
      </c>
      <c r="AT299" s="189" t="s">
        <v>135</v>
      </c>
      <c r="AU299" s="189" t="s">
        <v>87</v>
      </c>
      <c r="AY299" s="17" t="s">
        <v>132</v>
      </c>
      <c r="BE299" s="190">
        <f>IF(N299="základní",J299,0)</f>
        <v>0</v>
      </c>
      <c r="BF299" s="190">
        <f>IF(N299="snížená",J299,0)</f>
        <v>0</v>
      </c>
      <c r="BG299" s="190">
        <f>IF(N299="zákl. přenesená",J299,0)</f>
        <v>0</v>
      </c>
      <c r="BH299" s="190">
        <f>IF(N299="sníž. přenesená",J299,0)</f>
        <v>0</v>
      </c>
      <c r="BI299" s="190">
        <f>IF(N299="nulová",J299,0)</f>
        <v>0</v>
      </c>
      <c r="BJ299" s="17" t="s">
        <v>85</v>
      </c>
      <c r="BK299" s="190">
        <f>ROUND(I299*H299,2)</f>
        <v>0</v>
      </c>
      <c r="BL299" s="17" t="s">
        <v>139</v>
      </c>
      <c r="BM299" s="189" t="s">
        <v>439</v>
      </c>
    </row>
    <row r="300" s="12" customFormat="1">
      <c r="B300" s="199"/>
      <c r="D300" s="191" t="s">
        <v>217</v>
      </c>
      <c r="E300" s="200" t="s">
        <v>1</v>
      </c>
      <c r="F300" s="201" t="s">
        <v>440</v>
      </c>
      <c r="H300" s="202">
        <v>0.019</v>
      </c>
      <c r="I300" s="203"/>
      <c r="L300" s="199"/>
      <c r="M300" s="204"/>
      <c r="N300" s="205"/>
      <c r="O300" s="205"/>
      <c r="P300" s="205"/>
      <c r="Q300" s="205"/>
      <c r="R300" s="205"/>
      <c r="S300" s="205"/>
      <c r="T300" s="206"/>
      <c r="AT300" s="200" t="s">
        <v>217</v>
      </c>
      <c r="AU300" s="200" t="s">
        <v>87</v>
      </c>
      <c r="AV300" s="12" t="s">
        <v>87</v>
      </c>
      <c r="AW300" s="12" t="s">
        <v>32</v>
      </c>
      <c r="AX300" s="12" t="s">
        <v>77</v>
      </c>
      <c r="AY300" s="200" t="s">
        <v>132</v>
      </c>
    </row>
    <row r="301" s="12" customFormat="1">
      <c r="B301" s="199"/>
      <c r="D301" s="191" t="s">
        <v>217</v>
      </c>
      <c r="E301" s="200" t="s">
        <v>1</v>
      </c>
      <c r="F301" s="201" t="s">
        <v>441</v>
      </c>
      <c r="H301" s="202">
        <v>0.027</v>
      </c>
      <c r="I301" s="203"/>
      <c r="L301" s="199"/>
      <c r="M301" s="204"/>
      <c r="N301" s="205"/>
      <c r="O301" s="205"/>
      <c r="P301" s="205"/>
      <c r="Q301" s="205"/>
      <c r="R301" s="205"/>
      <c r="S301" s="205"/>
      <c r="T301" s="206"/>
      <c r="AT301" s="200" t="s">
        <v>217</v>
      </c>
      <c r="AU301" s="200" t="s">
        <v>87</v>
      </c>
      <c r="AV301" s="12" t="s">
        <v>87</v>
      </c>
      <c r="AW301" s="12" t="s">
        <v>32</v>
      </c>
      <c r="AX301" s="12" t="s">
        <v>77</v>
      </c>
      <c r="AY301" s="200" t="s">
        <v>132</v>
      </c>
    </row>
    <row r="302" s="12" customFormat="1">
      <c r="B302" s="199"/>
      <c r="D302" s="191" t="s">
        <v>217</v>
      </c>
      <c r="E302" s="200" t="s">
        <v>1</v>
      </c>
      <c r="F302" s="201" t="s">
        <v>442</v>
      </c>
      <c r="H302" s="202">
        <v>0.027</v>
      </c>
      <c r="I302" s="203"/>
      <c r="L302" s="199"/>
      <c r="M302" s="204"/>
      <c r="N302" s="205"/>
      <c r="O302" s="205"/>
      <c r="P302" s="205"/>
      <c r="Q302" s="205"/>
      <c r="R302" s="205"/>
      <c r="S302" s="205"/>
      <c r="T302" s="206"/>
      <c r="AT302" s="200" t="s">
        <v>217</v>
      </c>
      <c r="AU302" s="200" t="s">
        <v>87</v>
      </c>
      <c r="AV302" s="12" t="s">
        <v>87</v>
      </c>
      <c r="AW302" s="12" t="s">
        <v>32</v>
      </c>
      <c r="AX302" s="12" t="s">
        <v>77</v>
      </c>
      <c r="AY302" s="200" t="s">
        <v>132</v>
      </c>
    </row>
    <row r="303" s="12" customFormat="1">
      <c r="B303" s="199"/>
      <c r="D303" s="191" t="s">
        <v>217</v>
      </c>
      <c r="E303" s="200" t="s">
        <v>1</v>
      </c>
      <c r="F303" s="201" t="s">
        <v>443</v>
      </c>
      <c r="H303" s="202">
        <v>0.027</v>
      </c>
      <c r="I303" s="203"/>
      <c r="L303" s="199"/>
      <c r="M303" s="204"/>
      <c r="N303" s="205"/>
      <c r="O303" s="205"/>
      <c r="P303" s="205"/>
      <c r="Q303" s="205"/>
      <c r="R303" s="205"/>
      <c r="S303" s="205"/>
      <c r="T303" s="206"/>
      <c r="AT303" s="200" t="s">
        <v>217</v>
      </c>
      <c r="AU303" s="200" t="s">
        <v>87</v>
      </c>
      <c r="AV303" s="12" t="s">
        <v>87</v>
      </c>
      <c r="AW303" s="12" t="s">
        <v>32</v>
      </c>
      <c r="AX303" s="12" t="s">
        <v>77</v>
      </c>
      <c r="AY303" s="200" t="s">
        <v>132</v>
      </c>
    </row>
    <row r="304" s="12" customFormat="1">
      <c r="B304" s="199"/>
      <c r="D304" s="191" t="s">
        <v>217</v>
      </c>
      <c r="E304" s="200" t="s">
        <v>1</v>
      </c>
      <c r="F304" s="201" t="s">
        <v>444</v>
      </c>
      <c r="H304" s="202">
        <v>0.055</v>
      </c>
      <c r="I304" s="203"/>
      <c r="L304" s="199"/>
      <c r="M304" s="204"/>
      <c r="N304" s="205"/>
      <c r="O304" s="205"/>
      <c r="P304" s="205"/>
      <c r="Q304" s="205"/>
      <c r="R304" s="205"/>
      <c r="S304" s="205"/>
      <c r="T304" s="206"/>
      <c r="AT304" s="200" t="s">
        <v>217</v>
      </c>
      <c r="AU304" s="200" t="s">
        <v>87</v>
      </c>
      <c r="AV304" s="12" t="s">
        <v>87</v>
      </c>
      <c r="AW304" s="12" t="s">
        <v>32</v>
      </c>
      <c r="AX304" s="12" t="s">
        <v>77</v>
      </c>
      <c r="AY304" s="200" t="s">
        <v>132</v>
      </c>
    </row>
    <row r="305" s="12" customFormat="1">
      <c r="B305" s="199"/>
      <c r="D305" s="191" t="s">
        <v>217</v>
      </c>
      <c r="E305" s="200" t="s">
        <v>1</v>
      </c>
      <c r="F305" s="201" t="s">
        <v>445</v>
      </c>
      <c r="H305" s="202">
        <v>0.029000000000000001</v>
      </c>
      <c r="I305" s="203"/>
      <c r="L305" s="199"/>
      <c r="M305" s="204"/>
      <c r="N305" s="205"/>
      <c r="O305" s="205"/>
      <c r="P305" s="205"/>
      <c r="Q305" s="205"/>
      <c r="R305" s="205"/>
      <c r="S305" s="205"/>
      <c r="T305" s="206"/>
      <c r="AT305" s="200" t="s">
        <v>217</v>
      </c>
      <c r="AU305" s="200" t="s">
        <v>87</v>
      </c>
      <c r="AV305" s="12" t="s">
        <v>87</v>
      </c>
      <c r="AW305" s="12" t="s">
        <v>32</v>
      </c>
      <c r="AX305" s="12" t="s">
        <v>77</v>
      </c>
      <c r="AY305" s="200" t="s">
        <v>132</v>
      </c>
    </row>
    <row r="306" s="12" customFormat="1">
      <c r="B306" s="199"/>
      <c r="D306" s="191" t="s">
        <v>217</v>
      </c>
      <c r="E306" s="200" t="s">
        <v>1</v>
      </c>
      <c r="F306" s="201" t="s">
        <v>446</v>
      </c>
      <c r="H306" s="202">
        <v>0.027</v>
      </c>
      <c r="I306" s="203"/>
      <c r="L306" s="199"/>
      <c r="M306" s="204"/>
      <c r="N306" s="205"/>
      <c r="O306" s="205"/>
      <c r="P306" s="205"/>
      <c r="Q306" s="205"/>
      <c r="R306" s="205"/>
      <c r="S306" s="205"/>
      <c r="T306" s="206"/>
      <c r="AT306" s="200" t="s">
        <v>217</v>
      </c>
      <c r="AU306" s="200" t="s">
        <v>87</v>
      </c>
      <c r="AV306" s="12" t="s">
        <v>87</v>
      </c>
      <c r="AW306" s="12" t="s">
        <v>32</v>
      </c>
      <c r="AX306" s="12" t="s">
        <v>77</v>
      </c>
      <c r="AY306" s="200" t="s">
        <v>132</v>
      </c>
    </row>
    <row r="307" s="12" customFormat="1">
      <c r="B307" s="199"/>
      <c r="D307" s="191" t="s">
        <v>217</v>
      </c>
      <c r="E307" s="200" t="s">
        <v>1</v>
      </c>
      <c r="F307" s="201" t="s">
        <v>447</v>
      </c>
      <c r="H307" s="202">
        <v>0.028000000000000001</v>
      </c>
      <c r="I307" s="203"/>
      <c r="L307" s="199"/>
      <c r="M307" s="204"/>
      <c r="N307" s="205"/>
      <c r="O307" s="205"/>
      <c r="P307" s="205"/>
      <c r="Q307" s="205"/>
      <c r="R307" s="205"/>
      <c r="S307" s="205"/>
      <c r="T307" s="206"/>
      <c r="AT307" s="200" t="s">
        <v>217</v>
      </c>
      <c r="AU307" s="200" t="s">
        <v>87</v>
      </c>
      <c r="AV307" s="12" t="s">
        <v>87</v>
      </c>
      <c r="AW307" s="12" t="s">
        <v>32</v>
      </c>
      <c r="AX307" s="12" t="s">
        <v>77</v>
      </c>
      <c r="AY307" s="200" t="s">
        <v>132</v>
      </c>
    </row>
    <row r="308" s="12" customFormat="1">
      <c r="B308" s="199"/>
      <c r="D308" s="191" t="s">
        <v>217</v>
      </c>
      <c r="E308" s="200" t="s">
        <v>1</v>
      </c>
      <c r="F308" s="201" t="s">
        <v>448</v>
      </c>
      <c r="H308" s="202">
        <v>0.36799999999999999</v>
      </c>
      <c r="I308" s="203"/>
      <c r="L308" s="199"/>
      <c r="M308" s="204"/>
      <c r="N308" s="205"/>
      <c r="O308" s="205"/>
      <c r="P308" s="205"/>
      <c r="Q308" s="205"/>
      <c r="R308" s="205"/>
      <c r="S308" s="205"/>
      <c r="T308" s="206"/>
      <c r="AT308" s="200" t="s">
        <v>217</v>
      </c>
      <c r="AU308" s="200" t="s">
        <v>87</v>
      </c>
      <c r="AV308" s="12" t="s">
        <v>87</v>
      </c>
      <c r="AW308" s="12" t="s">
        <v>32</v>
      </c>
      <c r="AX308" s="12" t="s">
        <v>77</v>
      </c>
      <c r="AY308" s="200" t="s">
        <v>132</v>
      </c>
    </row>
    <row r="309" s="12" customFormat="1">
      <c r="B309" s="199"/>
      <c r="D309" s="191" t="s">
        <v>217</v>
      </c>
      <c r="E309" s="200" t="s">
        <v>1</v>
      </c>
      <c r="F309" s="201" t="s">
        <v>449</v>
      </c>
      <c r="H309" s="202">
        <v>0.36799999999999999</v>
      </c>
      <c r="I309" s="203"/>
      <c r="L309" s="199"/>
      <c r="M309" s="204"/>
      <c r="N309" s="205"/>
      <c r="O309" s="205"/>
      <c r="P309" s="205"/>
      <c r="Q309" s="205"/>
      <c r="R309" s="205"/>
      <c r="S309" s="205"/>
      <c r="T309" s="206"/>
      <c r="AT309" s="200" t="s">
        <v>217</v>
      </c>
      <c r="AU309" s="200" t="s">
        <v>87</v>
      </c>
      <c r="AV309" s="12" t="s">
        <v>87</v>
      </c>
      <c r="AW309" s="12" t="s">
        <v>32</v>
      </c>
      <c r="AX309" s="12" t="s">
        <v>77</v>
      </c>
      <c r="AY309" s="200" t="s">
        <v>132</v>
      </c>
    </row>
    <row r="310" s="12" customFormat="1">
      <c r="B310" s="199"/>
      <c r="D310" s="191" t="s">
        <v>217</v>
      </c>
      <c r="E310" s="200" t="s">
        <v>1</v>
      </c>
      <c r="F310" s="201" t="s">
        <v>450</v>
      </c>
      <c r="H310" s="202">
        <v>0.017000000000000001</v>
      </c>
      <c r="I310" s="203"/>
      <c r="L310" s="199"/>
      <c r="M310" s="204"/>
      <c r="N310" s="205"/>
      <c r="O310" s="205"/>
      <c r="P310" s="205"/>
      <c r="Q310" s="205"/>
      <c r="R310" s="205"/>
      <c r="S310" s="205"/>
      <c r="T310" s="206"/>
      <c r="AT310" s="200" t="s">
        <v>217</v>
      </c>
      <c r="AU310" s="200" t="s">
        <v>87</v>
      </c>
      <c r="AV310" s="12" t="s">
        <v>87</v>
      </c>
      <c r="AW310" s="12" t="s">
        <v>32</v>
      </c>
      <c r="AX310" s="12" t="s">
        <v>77</v>
      </c>
      <c r="AY310" s="200" t="s">
        <v>132</v>
      </c>
    </row>
    <row r="311" s="13" customFormat="1">
      <c r="B311" s="207"/>
      <c r="D311" s="191" t="s">
        <v>217</v>
      </c>
      <c r="E311" s="208" t="s">
        <v>1</v>
      </c>
      <c r="F311" s="209" t="s">
        <v>220</v>
      </c>
      <c r="H311" s="210">
        <v>0.99199999999999999</v>
      </c>
      <c r="I311" s="211"/>
      <c r="L311" s="207"/>
      <c r="M311" s="212"/>
      <c r="N311" s="213"/>
      <c r="O311" s="213"/>
      <c r="P311" s="213"/>
      <c r="Q311" s="213"/>
      <c r="R311" s="213"/>
      <c r="S311" s="213"/>
      <c r="T311" s="214"/>
      <c r="AT311" s="208" t="s">
        <v>217</v>
      </c>
      <c r="AU311" s="208" t="s">
        <v>87</v>
      </c>
      <c r="AV311" s="13" t="s">
        <v>139</v>
      </c>
      <c r="AW311" s="13" t="s">
        <v>32</v>
      </c>
      <c r="AX311" s="13" t="s">
        <v>85</v>
      </c>
      <c r="AY311" s="208" t="s">
        <v>132</v>
      </c>
    </row>
    <row r="312" s="1" customFormat="1" ht="24" customHeight="1">
      <c r="B312" s="177"/>
      <c r="C312" s="178" t="s">
        <v>451</v>
      </c>
      <c r="D312" s="178" t="s">
        <v>135</v>
      </c>
      <c r="E312" s="179" t="s">
        <v>452</v>
      </c>
      <c r="F312" s="180" t="s">
        <v>453</v>
      </c>
      <c r="G312" s="181" t="s">
        <v>269</v>
      </c>
      <c r="H312" s="182">
        <v>1</v>
      </c>
      <c r="I312" s="183"/>
      <c r="J312" s="184">
        <f>ROUND(I312*H312,2)</f>
        <v>0</v>
      </c>
      <c r="K312" s="180" t="s">
        <v>1</v>
      </c>
      <c r="L312" s="36"/>
      <c r="M312" s="185" t="s">
        <v>1</v>
      </c>
      <c r="N312" s="186" t="s">
        <v>42</v>
      </c>
      <c r="O312" s="72"/>
      <c r="P312" s="187">
        <f>O312*H312</f>
        <v>0</v>
      </c>
      <c r="Q312" s="187">
        <v>0.08516</v>
      </c>
      <c r="R312" s="187">
        <f>Q312*H312</f>
        <v>0.08516</v>
      </c>
      <c r="S312" s="187">
        <v>0</v>
      </c>
      <c r="T312" s="188">
        <f>S312*H312</f>
        <v>0</v>
      </c>
      <c r="AR312" s="189" t="s">
        <v>139</v>
      </c>
      <c r="AT312" s="189" t="s">
        <v>135</v>
      </c>
      <c r="AU312" s="189" t="s">
        <v>87</v>
      </c>
      <c r="AY312" s="17" t="s">
        <v>132</v>
      </c>
      <c r="BE312" s="190">
        <f>IF(N312="základní",J312,0)</f>
        <v>0</v>
      </c>
      <c r="BF312" s="190">
        <f>IF(N312="snížená",J312,0)</f>
        <v>0</v>
      </c>
      <c r="BG312" s="190">
        <f>IF(N312="zákl. přenesená",J312,0)</f>
        <v>0</v>
      </c>
      <c r="BH312" s="190">
        <f>IF(N312="sníž. přenesená",J312,0)</f>
        <v>0</v>
      </c>
      <c r="BI312" s="190">
        <f>IF(N312="nulová",J312,0)</f>
        <v>0</v>
      </c>
      <c r="BJ312" s="17" t="s">
        <v>85</v>
      </c>
      <c r="BK312" s="190">
        <f>ROUND(I312*H312,2)</f>
        <v>0</v>
      </c>
      <c r="BL312" s="17" t="s">
        <v>139</v>
      </c>
      <c r="BM312" s="189" t="s">
        <v>454</v>
      </c>
    </row>
    <row r="313" s="12" customFormat="1">
      <c r="B313" s="199"/>
      <c r="D313" s="191" t="s">
        <v>217</v>
      </c>
      <c r="E313" s="200" t="s">
        <v>1</v>
      </c>
      <c r="F313" s="201" t="s">
        <v>455</v>
      </c>
      <c r="H313" s="202">
        <v>1</v>
      </c>
      <c r="I313" s="203"/>
      <c r="L313" s="199"/>
      <c r="M313" s="204"/>
      <c r="N313" s="205"/>
      <c r="O313" s="205"/>
      <c r="P313" s="205"/>
      <c r="Q313" s="205"/>
      <c r="R313" s="205"/>
      <c r="S313" s="205"/>
      <c r="T313" s="206"/>
      <c r="AT313" s="200" t="s">
        <v>217</v>
      </c>
      <c r="AU313" s="200" t="s">
        <v>87</v>
      </c>
      <c r="AV313" s="12" t="s">
        <v>87</v>
      </c>
      <c r="AW313" s="12" t="s">
        <v>32</v>
      </c>
      <c r="AX313" s="12" t="s">
        <v>85</v>
      </c>
      <c r="AY313" s="200" t="s">
        <v>132</v>
      </c>
    </row>
    <row r="314" s="1" customFormat="1" ht="16.5" customHeight="1">
      <c r="B314" s="177"/>
      <c r="C314" s="215" t="s">
        <v>456</v>
      </c>
      <c r="D314" s="215" t="s">
        <v>317</v>
      </c>
      <c r="E314" s="216" t="s">
        <v>457</v>
      </c>
      <c r="F314" s="217" t="s">
        <v>458</v>
      </c>
      <c r="G314" s="218" t="s">
        <v>269</v>
      </c>
      <c r="H314" s="219">
        <v>1</v>
      </c>
      <c r="I314" s="220"/>
      <c r="J314" s="221">
        <f>ROUND(I314*H314,2)</f>
        <v>0</v>
      </c>
      <c r="K314" s="217" t="s">
        <v>1</v>
      </c>
      <c r="L314" s="222"/>
      <c r="M314" s="223" t="s">
        <v>1</v>
      </c>
      <c r="N314" s="224" t="s">
        <v>42</v>
      </c>
      <c r="O314" s="72"/>
      <c r="P314" s="187">
        <f>O314*H314</f>
        <v>0</v>
      </c>
      <c r="Q314" s="187">
        <v>1.163</v>
      </c>
      <c r="R314" s="187">
        <f>Q314*H314</f>
        <v>1.163</v>
      </c>
      <c r="S314" s="187">
        <v>0</v>
      </c>
      <c r="T314" s="188">
        <f>S314*H314</f>
        <v>0</v>
      </c>
      <c r="AR314" s="189" t="s">
        <v>173</v>
      </c>
      <c r="AT314" s="189" t="s">
        <v>317</v>
      </c>
      <c r="AU314" s="189" t="s">
        <v>87</v>
      </c>
      <c r="AY314" s="17" t="s">
        <v>132</v>
      </c>
      <c r="BE314" s="190">
        <f>IF(N314="základní",J314,0)</f>
        <v>0</v>
      </c>
      <c r="BF314" s="190">
        <f>IF(N314="snížená",J314,0)</f>
        <v>0</v>
      </c>
      <c r="BG314" s="190">
        <f>IF(N314="zákl. přenesená",J314,0)</f>
        <v>0</v>
      </c>
      <c r="BH314" s="190">
        <f>IF(N314="sníž. přenesená",J314,0)</f>
        <v>0</v>
      </c>
      <c r="BI314" s="190">
        <f>IF(N314="nulová",J314,0)</f>
        <v>0</v>
      </c>
      <c r="BJ314" s="17" t="s">
        <v>85</v>
      </c>
      <c r="BK314" s="190">
        <f>ROUND(I314*H314,2)</f>
        <v>0</v>
      </c>
      <c r="BL314" s="17" t="s">
        <v>139</v>
      </c>
      <c r="BM314" s="189" t="s">
        <v>459</v>
      </c>
    </row>
    <row r="315" s="12" customFormat="1">
      <c r="B315" s="199"/>
      <c r="D315" s="191" t="s">
        <v>217</v>
      </c>
      <c r="E315" s="200" t="s">
        <v>1</v>
      </c>
      <c r="F315" s="201" t="s">
        <v>455</v>
      </c>
      <c r="H315" s="202">
        <v>1</v>
      </c>
      <c r="I315" s="203"/>
      <c r="L315" s="199"/>
      <c r="M315" s="204"/>
      <c r="N315" s="205"/>
      <c r="O315" s="205"/>
      <c r="P315" s="205"/>
      <c r="Q315" s="205"/>
      <c r="R315" s="205"/>
      <c r="S315" s="205"/>
      <c r="T315" s="206"/>
      <c r="AT315" s="200" t="s">
        <v>217</v>
      </c>
      <c r="AU315" s="200" t="s">
        <v>87</v>
      </c>
      <c r="AV315" s="12" t="s">
        <v>87</v>
      </c>
      <c r="AW315" s="12" t="s">
        <v>32</v>
      </c>
      <c r="AX315" s="12" t="s">
        <v>85</v>
      </c>
      <c r="AY315" s="200" t="s">
        <v>132</v>
      </c>
    </row>
    <row r="316" s="11" customFormat="1" ht="22.8" customHeight="1">
      <c r="B316" s="164"/>
      <c r="D316" s="165" t="s">
        <v>76</v>
      </c>
      <c r="E316" s="175" t="s">
        <v>161</v>
      </c>
      <c r="F316" s="175" t="s">
        <v>460</v>
      </c>
      <c r="I316" s="167"/>
      <c r="J316" s="176">
        <f>BK316</f>
        <v>0</v>
      </c>
      <c r="L316" s="164"/>
      <c r="M316" s="169"/>
      <c r="N316" s="170"/>
      <c r="O316" s="170"/>
      <c r="P316" s="171">
        <f>SUM(P317:P383)</f>
        <v>0</v>
      </c>
      <c r="Q316" s="170"/>
      <c r="R316" s="171">
        <f>SUM(R317:R383)</f>
        <v>123.00203019</v>
      </c>
      <c r="S316" s="170"/>
      <c r="T316" s="172">
        <f>SUM(T317:T383)</f>
        <v>0</v>
      </c>
      <c r="AR316" s="165" t="s">
        <v>85</v>
      </c>
      <c r="AT316" s="173" t="s">
        <v>76</v>
      </c>
      <c r="AU316" s="173" t="s">
        <v>85</v>
      </c>
      <c r="AY316" s="165" t="s">
        <v>132</v>
      </c>
      <c r="BK316" s="174">
        <f>SUM(BK317:BK383)</f>
        <v>0</v>
      </c>
    </row>
    <row r="317" s="1" customFormat="1" ht="24" customHeight="1">
      <c r="B317" s="177"/>
      <c r="C317" s="178" t="s">
        <v>461</v>
      </c>
      <c r="D317" s="178" t="s">
        <v>135</v>
      </c>
      <c r="E317" s="179" t="s">
        <v>462</v>
      </c>
      <c r="F317" s="180" t="s">
        <v>463</v>
      </c>
      <c r="G317" s="181" t="s">
        <v>248</v>
      </c>
      <c r="H317" s="182">
        <v>24.66</v>
      </c>
      <c r="I317" s="183"/>
      <c r="J317" s="184">
        <f>ROUND(I317*H317,2)</f>
        <v>0</v>
      </c>
      <c r="K317" s="180" t="s">
        <v>1</v>
      </c>
      <c r="L317" s="36"/>
      <c r="M317" s="185" t="s">
        <v>1</v>
      </c>
      <c r="N317" s="186" t="s">
        <v>42</v>
      </c>
      <c r="O317" s="72"/>
      <c r="P317" s="187">
        <f>O317*H317</f>
        <v>0</v>
      </c>
      <c r="Q317" s="187">
        <v>0.018380000000000001</v>
      </c>
      <c r="R317" s="187">
        <f>Q317*H317</f>
        <v>0.45325080000000001</v>
      </c>
      <c r="S317" s="187">
        <v>0</v>
      </c>
      <c r="T317" s="188">
        <f>S317*H317</f>
        <v>0</v>
      </c>
      <c r="AR317" s="189" t="s">
        <v>139</v>
      </c>
      <c r="AT317" s="189" t="s">
        <v>135</v>
      </c>
      <c r="AU317" s="189" t="s">
        <v>87</v>
      </c>
      <c r="AY317" s="17" t="s">
        <v>132</v>
      </c>
      <c r="BE317" s="190">
        <f>IF(N317="základní",J317,0)</f>
        <v>0</v>
      </c>
      <c r="BF317" s="190">
        <f>IF(N317="snížená",J317,0)</f>
        <v>0</v>
      </c>
      <c r="BG317" s="190">
        <f>IF(N317="zákl. přenesená",J317,0)</f>
        <v>0</v>
      </c>
      <c r="BH317" s="190">
        <f>IF(N317="sníž. přenesená",J317,0)</f>
        <v>0</v>
      </c>
      <c r="BI317" s="190">
        <f>IF(N317="nulová",J317,0)</f>
        <v>0</v>
      </c>
      <c r="BJ317" s="17" t="s">
        <v>85</v>
      </c>
      <c r="BK317" s="190">
        <f>ROUND(I317*H317,2)</f>
        <v>0</v>
      </c>
      <c r="BL317" s="17" t="s">
        <v>139</v>
      </c>
      <c r="BM317" s="189" t="s">
        <v>464</v>
      </c>
    </row>
    <row r="318" s="12" customFormat="1">
      <c r="B318" s="199"/>
      <c r="D318" s="191" t="s">
        <v>217</v>
      </c>
      <c r="E318" s="200" t="s">
        <v>1</v>
      </c>
      <c r="F318" s="201" t="s">
        <v>368</v>
      </c>
      <c r="H318" s="202">
        <v>24.66</v>
      </c>
      <c r="I318" s="203"/>
      <c r="L318" s="199"/>
      <c r="M318" s="204"/>
      <c r="N318" s="205"/>
      <c r="O318" s="205"/>
      <c r="P318" s="205"/>
      <c r="Q318" s="205"/>
      <c r="R318" s="205"/>
      <c r="S318" s="205"/>
      <c r="T318" s="206"/>
      <c r="AT318" s="200" t="s">
        <v>217</v>
      </c>
      <c r="AU318" s="200" t="s">
        <v>87</v>
      </c>
      <c r="AV318" s="12" t="s">
        <v>87</v>
      </c>
      <c r="AW318" s="12" t="s">
        <v>32</v>
      </c>
      <c r="AX318" s="12" t="s">
        <v>85</v>
      </c>
      <c r="AY318" s="200" t="s">
        <v>132</v>
      </c>
    </row>
    <row r="319" s="1" customFormat="1" ht="24" customHeight="1">
      <c r="B319" s="177"/>
      <c r="C319" s="178" t="s">
        <v>465</v>
      </c>
      <c r="D319" s="178" t="s">
        <v>135</v>
      </c>
      <c r="E319" s="179" t="s">
        <v>466</v>
      </c>
      <c r="F319" s="180" t="s">
        <v>467</v>
      </c>
      <c r="G319" s="181" t="s">
        <v>248</v>
      </c>
      <c r="H319" s="182">
        <v>559.99000000000001</v>
      </c>
      <c r="I319" s="183"/>
      <c r="J319" s="184">
        <f>ROUND(I319*H319,2)</f>
        <v>0</v>
      </c>
      <c r="K319" s="180" t="s">
        <v>1</v>
      </c>
      <c r="L319" s="36"/>
      <c r="M319" s="185" t="s">
        <v>1</v>
      </c>
      <c r="N319" s="186" t="s">
        <v>42</v>
      </c>
      <c r="O319" s="72"/>
      <c r="P319" s="187">
        <f>O319*H319</f>
        <v>0</v>
      </c>
      <c r="Q319" s="187">
        <v>0.0030000000000000001</v>
      </c>
      <c r="R319" s="187">
        <f>Q319*H319</f>
        <v>1.67997</v>
      </c>
      <c r="S319" s="187">
        <v>0</v>
      </c>
      <c r="T319" s="188">
        <f>S319*H319</f>
        <v>0</v>
      </c>
      <c r="AR319" s="189" t="s">
        <v>139</v>
      </c>
      <c r="AT319" s="189" t="s">
        <v>135</v>
      </c>
      <c r="AU319" s="189" t="s">
        <v>87</v>
      </c>
      <c r="AY319" s="17" t="s">
        <v>132</v>
      </c>
      <c r="BE319" s="190">
        <f>IF(N319="základní",J319,0)</f>
        <v>0</v>
      </c>
      <c r="BF319" s="190">
        <f>IF(N319="snížená",J319,0)</f>
        <v>0</v>
      </c>
      <c r="BG319" s="190">
        <f>IF(N319="zákl. přenesená",J319,0)</f>
        <v>0</v>
      </c>
      <c r="BH319" s="190">
        <f>IF(N319="sníž. přenesená",J319,0)</f>
        <v>0</v>
      </c>
      <c r="BI319" s="190">
        <f>IF(N319="nulová",J319,0)</f>
        <v>0</v>
      </c>
      <c r="BJ319" s="17" t="s">
        <v>85</v>
      </c>
      <c r="BK319" s="190">
        <f>ROUND(I319*H319,2)</f>
        <v>0</v>
      </c>
      <c r="BL319" s="17" t="s">
        <v>139</v>
      </c>
      <c r="BM319" s="189" t="s">
        <v>468</v>
      </c>
    </row>
    <row r="320" s="12" customFormat="1">
      <c r="B320" s="199"/>
      <c r="D320" s="191" t="s">
        <v>217</v>
      </c>
      <c r="E320" s="200" t="s">
        <v>1</v>
      </c>
      <c r="F320" s="201" t="s">
        <v>469</v>
      </c>
      <c r="H320" s="202">
        <v>87.299999999999997</v>
      </c>
      <c r="I320" s="203"/>
      <c r="L320" s="199"/>
      <c r="M320" s="204"/>
      <c r="N320" s="205"/>
      <c r="O320" s="205"/>
      <c r="P320" s="205"/>
      <c r="Q320" s="205"/>
      <c r="R320" s="205"/>
      <c r="S320" s="205"/>
      <c r="T320" s="206"/>
      <c r="AT320" s="200" t="s">
        <v>217</v>
      </c>
      <c r="AU320" s="200" t="s">
        <v>87</v>
      </c>
      <c r="AV320" s="12" t="s">
        <v>87</v>
      </c>
      <c r="AW320" s="12" t="s">
        <v>32</v>
      </c>
      <c r="AX320" s="12" t="s">
        <v>77</v>
      </c>
      <c r="AY320" s="200" t="s">
        <v>132</v>
      </c>
    </row>
    <row r="321" s="12" customFormat="1">
      <c r="B321" s="199"/>
      <c r="D321" s="191" t="s">
        <v>217</v>
      </c>
      <c r="E321" s="200" t="s">
        <v>1</v>
      </c>
      <c r="F321" s="201" t="s">
        <v>470</v>
      </c>
      <c r="H321" s="202">
        <v>40.600000000000001</v>
      </c>
      <c r="I321" s="203"/>
      <c r="L321" s="199"/>
      <c r="M321" s="204"/>
      <c r="N321" s="205"/>
      <c r="O321" s="205"/>
      <c r="P321" s="205"/>
      <c r="Q321" s="205"/>
      <c r="R321" s="205"/>
      <c r="S321" s="205"/>
      <c r="T321" s="206"/>
      <c r="AT321" s="200" t="s">
        <v>217</v>
      </c>
      <c r="AU321" s="200" t="s">
        <v>87</v>
      </c>
      <c r="AV321" s="12" t="s">
        <v>87</v>
      </c>
      <c r="AW321" s="12" t="s">
        <v>32</v>
      </c>
      <c r="AX321" s="12" t="s">
        <v>77</v>
      </c>
      <c r="AY321" s="200" t="s">
        <v>132</v>
      </c>
    </row>
    <row r="322" s="12" customFormat="1">
      <c r="B322" s="199"/>
      <c r="D322" s="191" t="s">
        <v>217</v>
      </c>
      <c r="E322" s="200" t="s">
        <v>1</v>
      </c>
      <c r="F322" s="201" t="s">
        <v>471</v>
      </c>
      <c r="H322" s="202">
        <v>80.189999999999998</v>
      </c>
      <c r="I322" s="203"/>
      <c r="L322" s="199"/>
      <c r="M322" s="204"/>
      <c r="N322" s="205"/>
      <c r="O322" s="205"/>
      <c r="P322" s="205"/>
      <c r="Q322" s="205"/>
      <c r="R322" s="205"/>
      <c r="S322" s="205"/>
      <c r="T322" s="206"/>
      <c r="AT322" s="200" t="s">
        <v>217</v>
      </c>
      <c r="AU322" s="200" t="s">
        <v>87</v>
      </c>
      <c r="AV322" s="12" t="s">
        <v>87</v>
      </c>
      <c r="AW322" s="12" t="s">
        <v>32</v>
      </c>
      <c r="AX322" s="12" t="s">
        <v>77</v>
      </c>
      <c r="AY322" s="200" t="s">
        <v>132</v>
      </c>
    </row>
    <row r="323" s="12" customFormat="1">
      <c r="B323" s="199"/>
      <c r="D323" s="191" t="s">
        <v>217</v>
      </c>
      <c r="E323" s="200" t="s">
        <v>1</v>
      </c>
      <c r="F323" s="201" t="s">
        <v>472</v>
      </c>
      <c r="H323" s="202">
        <v>124.8</v>
      </c>
      <c r="I323" s="203"/>
      <c r="L323" s="199"/>
      <c r="M323" s="204"/>
      <c r="N323" s="205"/>
      <c r="O323" s="205"/>
      <c r="P323" s="205"/>
      <c r="Q323" s="205"/>
      <c r="R323" s="205"/>
      <c r="S323" s="205"/>
      <c r="T323" s="206"/>
      <c r="AT323" s="200" t="s">
        <v>217</v>
      </c>
      <c r="AU323" s="200" t="s">
        <v>87</v>
      </c>
      <c r="AV323" s="12" t="s">
        <v>87</v>
      </c>
      <c r="AW323" s="12" t="s">
        <v>32</v>
      </c>
      <c r="AX323" s="12" t="s">
        <v>77</v>
      </c>
      <c r="AY323" s="200" t="s">
        <v>132</v>
      </c>
    </row>
    <row r="324" s="12" customFormat="1">
      <c r="B324" s="199"/>
      <c r="D324" s="191" t="s">
        <v>217</v>
      </c>
      <c r="E324" s="200" t="s">
        <v>1</v>
      </c>
      <c r="F324" s="201" t="s">
        <v>473</v>
      </c>
      <c r="H324" s="202">
        <v>227.09999999999999</v>
      </c>
      <c r="I324" s="203"/>
      <c r="L324" s="199"/>
      <c r="M324" s="204"/>
      <c r="N324" s="205"/>
      <c r="O324" s="205"/>
      <c r="P324" s="205"/>
      <c r="Q324" s="205"/>
      <c r="R324" s="205"/>
      <c r="S324" s="205"/>
      <c r="T324" s="206"/>
      <c r="AT324" s="200" t="s">
        <v>217</v>
      </c>
      <c r="AU324" s="200" t="s">
        <v>87</v>
      </c>
      <c r="AV324" s="12" t="s">
        <v>87</v>
      </c>
      <c r="AW324" s="12" t="s">
        <v>32</v>
      </c>
      <c r="AX324" s="12" t="s">
        <v>77</v>
      </c>
      <c r="AY324" s="200" t="s">
        <v>132</v>
      </c>
    </row>
    <row r="325" s="13" customFormat="1">
      <c r="B325" s="207"/>
      <c r="D325" s="191" t="s">
        <v>217</v>
      </c>
      <c r="E325" s="208" t="s">
        <v>1</v>
      </c>
      <c r="F325" s="209" t="s">
        <v>220</v>
      </c>
      <c r="H325" s="210">
        <v>559.99000000000001</v>
      </c>
      <c r="I325" s="211"/>
      <c r="L325" s="207"/>
      <c r="M325" s="212"/>
      <c r="N325" s="213"/>
      <c r="O325" s="213"/>
      <c r="P325" s="213"/>
      <c r="Q325" s="213"/>
      <c r="R325" s="213"/>
      <c r="S325" s="213"/>
      <c r="T325" s="214"/>
      <c r="AT325" s="208" t="s">
        <v>217</v>
      </c>
      <c r="AU325" s="208" t="s">
        <v>87</v>
      </c>
      <c r="AV325" s="13" t="s">
        <v>139</v>
      </c>
      <c r="AW325" s="13" t="s">
        <v>32</v>
      </c>
      <c r="AX325" s="13" t="s">
        <v>85</v>
      </c>
      <c r="AY325" s="208" t="s">
        <v>132</v>
      </c>
    </row>
    <row r="326" s="1" customFormat="1" ht="24" customHeight="1">
      <c r="B326" s="177"/>
      <c r="C326" s="178" t="s">
        <v>474</v>
      </c>
      <c r="D326" s="178" t="s">
        <v>135</v>
      </c>
      <c r="E326" s="179" t="s">
        <v>475</v>
      </c>
      <c r="F326" s="180" t="s">
        <v>476</v>
      </c>
      <c r="G326" s="181" t="s">
        <v>248</v>
      </c>
      <c r="H326" s="182">
        <v>792.06500000000005</v>
      </c>
      <c r="I326" s="183"/>
      <c r="J326" s="184">
        <f>ROUND(I326*H326,2)</f>
        <v>0</v>
      </c>
      <c r="K326" s="180" t="s">
        <v>1</v>
      </c>
      <c r="L326" s="36"/>
      <c r="M326" s="185" t="s">
        <v>1</v>
      </c>
      <c r="N326" s="186" t="s">
        <v>42</v>
      </c>
      <c r="O326" s="72"/>
      <c r="P326" s="187">
        <f>O326*H326</f>
        <v>0</v>
      </c>
      <c r="Q326" s="187">
        <v>0.016279999999999999</v>
      </c>
      <c r="R326" s="187">
        <f>Q326*H326</f>
        <v>12.8948182</v>
      </c>
      <c r="S326" s="187">
        <v>0</v>
      </c>
      <c r="T326" s="188">
        <f>S326*H326</f>
        <v>0</v>
      </c>
      <c r="AR326" s="189" t="s">
        <v>139</v>
      </c>
      <c r="AT326" s="189" t="s">
        <v>135</v>
      </c>
      <c r="AU326" s="189" t="s">
        <v>87</v>
      </c>
      <c r="AY326" s="17" t="s">
        <v>132</v>
      </c>
      <c r="BE326" s="190">
        <f>IF(N326="základní",J326,0)</f>
        <v>0</v>
      </c>
      <c r="BF326" s="190">
        <f>IF(N326="snížená",J326,0)</f>
        <v>0</v>
      </c>
      <c r="BG326" s="190">
        <f>IF(N326="zákl. přenesená",J326,0)</f>
        <v>0</v>
      </c>
      <c r="BH326" s="190">
        <f>IF(N326="sníž. přenesená",J326,0)</f>
        <v>0</v>
      </c>
      <c r="BI326" s="190">
        <f>IF(N326="nulová",J326,0)</f>
        <v>0</v>
      </c>
      <c r="BJ326" s="17" t="s">
        <v>85</v>
      </c>
      <c r="BK326" s="190">
        <f>ROUND(I326*H326,2)</f>
        <v>0</v>
      </c>
      <c r="BL326" s="17" t="s">
        <v>139</v>
      </c>
      <c r="BM326" s="189" t="s">
        <v>477</v>
      </c>
    </row>
    <row r="327" s="12" customFormat="1">
      <c r="B327" s="199"/>
      <c r="D327" s="191" t="s">
        <v>217</v>
      </c>
      <c r="E327" s="200" t="s">
        <v>1</v>
      </c>
      <c r="F327" s="201" t="s">
        <v>469</v>
      </c>
      <c r="H327" s="202">
        <v>87.299999999999997</v>
      </c>
      <c r="I327" s="203"/>
      <c r="L327" s="199"/>
      <c r="M327" s="204"/>
      <c r="N327" s="205"/>
      <c r="O327" s="205"/>
      <c r="P327" s="205"/>
      <c r="Q327" s="205"/>
      <c r="R327" s="205"/>
      <c r="S327" s="205"/>
      <c r="T327" s="206"/>
      <c r="AT327" s="200" t="s">
        <v>217</v>
      </c>
      <c r="AU327" s="200" t="s">
        <v>87</v>
      </c>
      <c r="AV327" s="12" t="s">
        <v>87</v>
      </c>
      <c r="AW327" s="12" t="s">
        <v>32</v>
      </c>
      <c r="AX327" s="12" t="s">
        <v>77</v>
      </c>
      <c r="AY327" s="200" t="s">
        <v>132</v>
      </c>
    </row>
    <row r="328" s="12" customFormat="1">
      <c r="B328" s="199"/>
      <c r="D328" s="191" t="s">
        <v>217</v>
      </c>
      <c r="E328" s="200" t="s">
        <v>1</v>
      </c>
      <c r="F328" s="201" t="s">
        <v>478</v>
      </c>
      <c r="H328" s="202">
        <v>61.109999999999999</v>
      </c>
      <c r="I328" s="203"/>
      <c r="L328" s="199"/>
      <c r="M328" s="204"/>
      <c r="N328" s="205"/>
      <c r="O328" s="205"/>
      <c r="P328" s="205"/>
      <c r="Q328" s="205"/>
      <c r="R328" s="205"/>
      <c r="S328" s="205"/>
      <c r="T328" s="206"/>
      <c r="AT328" s="200" t="s">
        <v>217</v>
      </c>
      <c r="AU328" s="200" t="s">
        <v>87</v>
      </c>
      <c r="AV328" s="12" t="s">
        <v>87</v>
      </c>
      <c r="AW328" s="12" t="s">
        <v>32</v>
      </c>
      <c r="AX328" s="12" t="s">
        <v>77</v>
      </c>
      <c r="AY328" s="200" t="s">
        <v>132</v>
      </c>
    </row>
    <row r="329" s="12" customFormat="1">
      <c r="B329" s="199"/>
      <c r="D329" s="191" t="s">
        <v>217</v>
      </c>
      <c r="E329" s="200" t="s">
        <v>1</v>
      </c>
      <c r="F329" s="201" t="s">
        <v>479</v>
      </c>
      <c r="H329" s="202">
        <v>38.149999999999999</v>
      </c>
      <c r="I329" s="203"/>
      <c r="L329" s="199"/>
      <c r="M329" s="204"/>
      <c r="N329" s="205"/>
      <c r="O329" s="205"/>
      <c r="P329" s="205"/>
      <c r="Q329" s="205"/>
      <c r="R329" s="205"/>
      <c r="S329" s="205"/>
      <c r="T329" s="206"/>
      <c r="AT329" s="200" t="s">
        <v>217</v>
      </c>
      <c r="AU329" s="200" t="s">
        <v>87</v>
      </c>
      <c r="AV329" s="12" t="s">
        <v>87</v>
      </c>
      <c r="AW329" s="12" t="s">
        <v>32</v>
      </c>
      <c r="AX329" s="12" t="s">
        <v>77</v>
      </c>
      <c r="AY329" s="200" t="s">
        <v>132</v>
      </c>
    </row>
    <row r="330" s="12" customFormat="1">
      <c r="B330" s="199"/>
      <c r="D330" s="191" t="s">
        <v>217</v>
      </c>
      <c r="E330" s="200" t="s">
        <v>1</v>
      </c>
      <c r="F330" s="201" t="s">
        <v>480</v>
      </c>
      <c r="H330" s="202">
        <v>48.299999999999997</v>
      </c>
      <c r="I330" s="203"/>
      <c r="L330" s="199"/>
      <c r="M330" s="204"/>
      <c r="N330" s="205"/>
      <c r="O330" s="205"/>
      <c r="P330" s="205"/>
      <c r="Q330" s="205"/>
      <c r="R330" s="205"/>
      <c r="S330" s="205"/>
      <c r="T330" s="206"/>
      <c r="AT330" s="200" t="s">
        <v>217</v>
      </c>
      <c r="AU330" s="200" t="s">
        <v>87</v>
      </c>
      <c r="AV330" s="12" t="s">
        <v>87</v>
      </c>
      <c r="AW330" s="12" t="s">
        <v>32</v>
      </c>
      <c r="AX330" s="12" t="s">
        <v>77</v>
      </c>
      <c r="AY330" s="200" t="s">
        <v>132</v>
      </c>
    </row>
    <row r="331" s="12" customFormat="1">
      <c r="B331" s="199"/>
      <c r="D331" s="191" t="s">
        <v>217</v>
      </c>
      <c r="E331" s="200" t="s">
        <v>1</v>
      </c>
      <c r="F331" s="201" t="s">
        <v>470</v>
      </c>
      <c r="H331" s="202">
        <v>40.600000000000001</v>
      </c>
      <c r="I331" s="203"/>
      <c r="L331" s="199"/>
      <c r="M331" s="204"/>
      <c r="N331" s="205"/>
      <c r="O331" s="205"/>
      <c r="P331" s="205"/>
      <c r="Q331" s="205"/>
      <c r="R331" s="205"/>
      <c r="S331" s="205"/>
      <c r="T331" s="206"/>
      <c r="AT331" s="200" t="s">
        <v>217</v>
      </c>
      <c r="AU331" s="200" t="s">
        <v>87</v>
      </c>
      <c r="AV331" s="12" t="s">
        <v>87</v>
      </c>
      <c r="AW331" s="12" t="s">
        <v>32</v>
      </c>
      <c r="AX331" s="12" t="s">
        <v>77</v>
      </c>
      <c r="AY331" s="200" t="s">
        <v>132</v>
      </c>
    </row>
    <row r="332" s="12" customFormat="1">
      <c r="B332" s="199"/>
      <c r="D332" s="191" t="s">
        <v>217</v>
      </c>
      <c r="E332" s="200" t="s">
        <v>1</v>
      </c>
      <c r="F332" s="201" t="s">
        <v>481</v>
      </c>
      <c r="H332" s="202">
        <v>43.189999999999998</v>
      </c>
      <c r="I332" s="203"/>
      <c r="L332" s="199"/>
      <c r="M332" s="204"/>
      <c r="N332" s="205"/>
      <c r="O332" s="205"/>
      <c r="P332" s="205"/>
      <c r="Q332" s="205"/>
      <c r="R332" s="205"/>
      <c r="S332" s="205"/>
      <c r="T332" s="206"/>
      <c r="AT332" s="200" t="s">
        <v>217</v>
      </c>
      <c r="AU332" s="200" t="s">
        <v>87</v>
      </c>
      <c r="AV332" s="12" t="s">
        <v>87</v>
      </c>
      <c r="AW332" s="12" t="s">
        <v>32</v>
      </c>
      <c r="AX332" s="12" t="s">
        <v>77</v>
      </c>
      <c r="AY332" s="200" t="s">
        <v>132</v>
      </c>
    </row>
    <row r="333" s="12" customFormat="1">
      <c r="B333" s="199"/>
      <c r="D333" s="191" t="s">
        <v>217</v>
      </c>
      <c r="E333" s="200" t="s">
        <v>1</v>
      </c>
      <c r="F333" s="201" t="s">
        <v>471</v>
      </c>
      <c r="H333" s="202">
        <v>80.189999999999998</v>
      </c>
      <c r="I333" s="203"/>
      <c r="L333" s="199"/>
      <c r="M333" s="204"/>
      <c r="N333" s="205"/>
      <c r="O333" s="205"/>
      <c r="P333" s="205"/>
      <c r="Q333" s="205"/>
      <c r="R333" s="205"/>
      <c r="S333" s="205"/>
      <c r="T333" s="206"/>
      <c r="AT333" s="200" t="s">
        <v>217</v>
      </c>
      <c r="AU333" s="200" t="s">
        <v>87</v>
      </c>
      <c r="AV333" s="12" t="s">
        <v>87</v>
      </c>
      <c r="AW333" s="12" t="s">
        <v>32</v>
      </c>
      <c r="AX333" s="12" t="s">
        <v>77</v>
      </c>
      <c r="AY333" s="200" t="s">
        <v>132</v>
      </c>
    </row>
    <row r="334" s="12" customFormat="1">
      <c r="B334" s="199"/>
      <c r="D334" s="191" t="s">
        <v>217</v>
      </c>
      <c r="E334" s="200" t="s">
        <v>1</v>
      </c>
      <c r="F334" s="201" t="s">
        <v>472</v>
      </c>
      <c r="H334" s="202">
        <v>124.8</v>
      </c>
      <c r="I334" s="203"/>
      <c r="L334" s="199"/>
      <c r="M334" s="204"/>
      <c r="N334" s="205"/>
      <c r="O334" s="205"/>
      <c r="P334" s="205"/>
      <c r="Q334" s="205"/>
      <c r="R334" s="205"/>
      <c r="S334" s="205"/>
      <c r="T334" s="206"/>
      <c r="AT334" s="200" t="s">
        <v>217</v>
      </c>
      <c r="AU334" s="200" t="s">
        <v>87</v>
      </c>
      <c r="AV334" s="12" t="s">
        <v>87</v>
      </c>
      <c r="AW334" s="12" t="s">
        <v>32</v>
      </c>
      <c r="AX334" s="12" t="s">
        <v>77</v>
      </c>
      <c r="AY334" s="200" t="s">
        <v>132</v>
      </c>
    </row>
    <row r="335" s="12" customFormat="1">
      <c r="B335" s="199"/>
      <c r="D335" s="191" t="s">
        <v>217</v>
      </c>
      <c r="E335" s="200" t="s">
        <v>1</v>
      </c>
      <c r="F335" s="201" t="s">
        <v>482</v>
      </c>
      <c r="H335" s="202">
        <v>268.42500000000001</v>
      </c>
      <c r="I335" s="203"/>
      <c r="L335" s="199"/>
      <c r="M335" s="204"/>
      <c r="N335" s="205"/>
      <c r="O335" s="205"/>
      <c r="P335" s="205"/>
      <c r="Q335" s="205"/>
      <c r="R335" s="205"/>
      <c r="S335" s="205"/>
      <c r="T335" s="206"/>
      <c r="AT335" s="200" t="s">
        <v>217</v>
      </c>
      <c r="AU335" s="200" t="s">
        <v>87</v>
      </c>
      <c r="AV335" s="12" t="s">
        <v>87</v>
      </c>
      <c r="AW335" s="12" t="s">
        <v>32</v>
      </c>
      <c r="AX335" s="12" t="s">
        <v>77</v>
      </c>
      <c r="AY335" s="200" t="s">
        <v>132</v>
      </c>
    </row>
    <row r="336" s="13" customFormat="1">
      <c r="B336" s="207"/>
      <c r="D336" s="191" t="s">
        <v>217</v>
      </c>
      <c r="E336" s="208" t="s">
        <v>1</v>
      </c>
      <c r="F336" s="209" t="s">
        <v>220</v>
      </c>
      <c r="H336" s="210">
        <v>792.06500000000005</v>
      </c>
      <c r="I336" s="211"/>
      <c r="L336" s="207"/>
      <c r="M336" s="212"/>
      <c r="N336" s="213"/>
      <c r="O336" s="213"/>
      <c r="P336" s="213"/>
      <c r="Q336" s="213"/>
      <c r="R336" s="213"/>
      <c r="S336" s="213"/>
      <c r="T336" s="214"/>
      <c r="AT336" s="208" t="s">
        <v>217</v>
      </c>
      <c r="AU336" s="208" t="s">
        <v>87</v>
      </c>
      <c r="AV336" s="13" t="s">
        <v>139</v>
      </c>
      <c r="AW336" s="13" t="s">
        <v>32</v>
      </c>
      <c r="AX336" s="13" t="s">
        <v>85</v>
      </c>
      <c r="AY336" s="208" t="s">
        <v>132</v>
      </c>
    </row>
    <row r="337" s="1" customFormat="1" ht="24" customHeight="1">
      <c r="B337" s="177"/>
      <c r="C337" s="178" t="s">
        <v>483</v>
      </c>
      <c r="D337" s="178" t="s">
        <v>135</v>
      </c>
      <c r="E337" s="179" t="s">
        <v>484</v>
      </c>
      <c r="F337" s="180" t="s">
        <v>485</v>
      </c>
      <c r="G337" s="181" t="s">
        <v>248</v>
      </c>
      <c r="H337" s="182">
        <v>554.92999999999995</v>
      </c>
      <c r="I337" s="183"/>
      <c r="J337" s="184">
        <f>ROUND(I337*H337,2)</f>
        <v>0</v>
      </c>
      <c r="K337" s="180" t="s">
        <v>254</v>
      </c>
      <c r="L337" s="36"/>
      <c r="M337" s="185" t="s">
        <v>1</v>
      </c>
      <c r="N337" s="186" t="s">
        <v>42</v>
      </c>
      <c r="O337" s="72"/>
      <c r="P337" s="187">
        <f>O337*H337</f>
        <v>0</v>
      </c>
      <c r="Q337" s="187">
        <v>0.0073499999999999998</v>
      </c>
      <c r="R337" s="187">
        <f>Q337*H337</f>
        <v>4.0787354999999996</v>
      </c>
      <c r="S337" s="187">
        <v>0</v>
      </c>
      <c r="T337" s="188">
        <f>S337*H337</f>
        <v>0</v>
      </c>
      <c r="AR337" s="189" t="s">
        <v>139</v>
      </c>
      <c r="AT337" s="189" t="s">
        <v>135</v>
      </c>
      <c r="AU337" s="189" t="s">
        <v>87</v>
      </c>
      <c r="AY337" s="17" t="s">
        <v>132</v>
      </c>
      <c r="BE337" s="190">
        <f>IF(N337="základní",J337,0)</f>
        <v>0</v>
      </c>
      <c r="BF337" s="190">
        <f>IF(N337="snížená",J337,0)</f>
        <v>0</v>
      </c>
      <c r="BG337" s="190">
        <f>IF(N337="zákl. přenesená",J337,0)</f>
        <v>0</v>
      </c>
      <c r="BH337" s="190">
        <f>IF(N337="sníž. přenesená",J337,0)</f>
        <v>0</v>
      </c>
      <c r="BI337" s="190">
        <f>IF(N337="nulová",J337,0)</f>
        <v>0</v>
      </c>
      <c r="BJ337" s="17" t="s">
        <v>85</v>
      </c>
      <c r="BK337" s="190">
        <f>ROUND(I337*H337,2)</f>
        <v>0</v>
      </c>
      <c r="BL337" s="17" t="s">
        <v>139</v>
      </c>
      <c r="BM337" s="189" t="s">
        <v>486</v>
      </c>
    </row>
    <row r="338" s="12" customFormat="1">
      <c r="B338" s="199"/>
      <c r="D338" s="191" t="s">
        <v>217</v>
      </c>
      <c r="E338" s="200" t="s">
        <v>1</v>
      </c>
      <c r="F338" s="201" t="s">
        <v>487</v>
      </c>
      <c r="H338" s="202">
        <v>496.67000000000002</v>
      </c>
      <c r="I338" s="203"/>
      <c r="L338" s="199"/>
      <c r="M338" s="204"/>
      <c r="N338" s="205"/>
      <c r="O338" s="205"/>
      <c r="P338" s="205"/>
      <c r="Q338" s="205"/>
      <c r="R338" s="205"/>
      <c r="S338" s="205"/>
      <c r="T338" s="206"/>
      <c r="AT338" s="200" t="s">
        <v>217</v>
      </c>
      <c r="AU338" s="200" t="s">
        <v>87</v>
      </c>
      <c r="AV338" s="12" t="s">
        <v>87</v>
      </c>
      <c r="AW338" s="12" t="s">
        <v>32</v>
      </c>
      <c r="AX338" s="12" t="s">
        <v>77</v>
      </c>
      <c r="AY338" s="200" t="s">
        <v>132</v>
      </c>
    </row>
    <row r="339" s="12" customFormat="1">
      <c r="B339" s="199"/>
      <c r="D339" s="191" t="s">
        <v>217</v>
      </c>
      <c r="E339" s="200" t="s">
        <v>1</v>
      </c>
      <c r="F339" s="201" t="s">
        <v>488</v>
      </c>
      <c r="H339" s="202">
        <v>31.399999999999999</v>
      </c>
      <c r="I339" s="203"/>
      <c r="L339" s="199"/>
      <c r="M339" s="204"/>
      <c r="N339" s="205"/>
      <c r="O339" s="205"/>
      <c r="P339" s="205"/>
      <c r="Q339" s="205"/>
      <c r="R339" s="205"/>
      <c r="S339" s="205"/>
      <c r="T339" s="206"/>
      <c r="AT339" s="200" t="s">
        <v>217</v>
      </c>
      <c r="AU339" s="200" t="s">
        <v>87</v>
      </c>
      <c r="AV339" s="12" t="s">
        <v>87</v>
      </c>
      <c r="AW339" s="12" t="s">
        <v>32</v>
      </c>
      <c r="AX339" s="12" t="s">
        <v>77</v>
      </c>
      <c r="AY339" s="200" t="s">
        <v>132</v>
      </c>
    </row>
    <row r="340" s="12" customFormat="1">
      <c r="B340" s="199"/>
      <c r="D340" s="191" t="s">
        <v>217</v>
      </c>
      <c r="E340" s="200" t="s">
        <v>1</v>
      </c>
      <c r="F340" s="201" t="s">
        <v>489</v>
      </c>
      <c r="H340" s="202">
        <v>26.859999999999999</v>
      </c>
      <c r="I340" s="203"/>
      <c r="L340" s="199"/>
      <c r="M340" s="204"/>
      <c r="N340" s="205"/>
      <c r="O340" s="205"/>
      <c r="P340" s="205"/>
      <c r="Q340" s="205"/>
      <c r="R340" s="205"/>
      <c r="S340" s="205"/>
      <c r="T340" s="206"/>
      <c r="AT340" s="200" t="s">
        <v>217</v>
      </c>
      <c r="AU340" s="200" t="s">
        <v>87</v>
      </c>
      <c r="AV340" s="12" t="s">
        <v>87</v>
      </c>
      <c r="AW340" s="12" t="s">
        <v>32</v>
      </c>
      <c r="AX340" s="12" t="s">
        <v>77</v>
      </c>
      <c r="AY340" s="200" t="s">
        <v>132</v>
      </c>
    </row>
    <row r="341" s="13" customFormat="1">
      <c r="B341" s="207"/>
      <c r="D341" s="191" t="s">
        <v>217</v>
      </c>
      <c r="E341" s="208" t="s">
        <v>1</v>
      </c>
      <c r="F341" s="209" t="s">
        <v>220</v>
      </c>
      <c r="H341" s="210">
        <v>554.92999999999995</v>
      </c>
      <c r="I341" s="211"/>
      <c r="L341" s="207"/>
      <c r="M341" s="212"/>
      <c r="N341" s="213"/>
      <c r="O341" s="213"/>
      <c r="P341" s="213"/>
      <c r="Q341" s="213"/>
      <c r="R341" s="213"/>
      <c r="S341" s="213"/>
      <c r="T341" s="214"/>
      <c r="AT341" s="208" t="s">
        <v>217</v>
      </c>
      <c r="AU341" s="208" t="s">
        <v>87</v>
      </c>
      <c r="AV341" s="13" t="s">
        <v>139</v>
      </c>
      <c r="AW341" s="13" t="s">
        <v>32</v>
      </c>
      <c r="AX341" s="13" t="s">
        <v>85</v>
      </c>
      <c r="AY341" s="208" t="s">
        <v>132</v>
      </c>
    </row>
    <row r="342" s="1" customFormat="1" ht="24" customHeight="1">
      <c r="B342" s="177"/>
      <c r="C342" s="178" t="s">
        <v>490</v>
      </c>
      <c r="D342" s="178" t="s">
        <v>135</v>
      </c>
      <c r="E342" s="179" t="s">
        <v>491</v>
      </c>
      <c r="F342" s="180" t="s">
        <v>492</v>
      </c>
      <c r="G342" s="181" t="s">
        <v>248</v>
      </c>
      <c r="H342" s="182">
        <v>554.92999999999995</v>
      </c>
      <c r="I342" s="183"/>
      <c r="J342" s="184">
        <f>ROUND(I342*H342,2)</f>
        <v>0</v>
      </c>
      <c r="K342" s="180" t="s">
        <v>254</v>
      </c>
      <c r="L342" s="36"/>
      <c r="M342" s="185" t="s">
        <v>1</v>
      </c>
      <c r="N342" s="186" t="s">
        <v>42</v>
      </c>
      <c r="O342" s="72"/>
      <c r="P342" s="187">
        <f>O342*H342</f>
        <v>0</v>
      </c>
      <c r="Q342" s="187">
        <v>0.0043800000000000002</v>
      </c>
      <c r="R342" s="187">
        <f>Q342*H342</f>
        <v>2.4305933999999998</v>
      </c>
      <c r="S342" s="187">
        <v>0</v>
      </c>
      <c r="T342" s="188">
        <f>S342*H342</f>
        <v>0</v>
      </c>
      <c r="AR342" s="189" t="s">
        <v>139</v>
      </c>
      <c r="AT342" s="189" t="s">
        <v>135</v>
      </c>
      <c r="AU342" s="189" t="s">
        <v>87</v>
      </c>
      <c r="AY342" s="17" t="s">
        <v>132</v>
      </c>
      <c r="BE342" s="190">
        <f>IF(N342="základní",J342,0)</f>
        <v>0</v>
      </c>
      <c r="BF342" s="190">
        <f>IF(N342="snížená",J342,0)</f>
        <v>0</v>
      </c>
      <c r="BG342" s="190">
        <f>IF(N342="zákl. přenesená",J342,0)</f>
        <v>0</v>
      </c>
      <c r="BH342" s="190">
        <f>IF(N342="sníž. přenesená",J342,0)</f>
        <v>0</v>
      </c>
      <c r="BI342" s="190">
        <f>IF(N342="nulová",J342,0)</f>
        <v>0</v>
      </c>
      <c r="BJ342" s="17" t="s">
        <v>85</v>
      </c>
      <c r="BK342" s="190">
        <f>ROUND(I342*H342,2)</f>
        <v>0</v>
      </c>
      <c r="BL342" s="17" t="s">
        <v>139</v>
      </c>
      <c r="BM342" s="189" t="s">
        <v>493</v>
      </c>
    </row>
    <row r="343" s="12" customFormat="1">
      <c r="B343" s="199"/>
      <c r="D343" s="191" t="s">
        <v>217</v>
      </c>
      <c r="E343" s="200" t="s">
        <v>1</v>
      </c>
      <c r="F343" s="201" t="s">
        <v>487</v>
      </c>
      <c r="H343" s="202">
        <v>496.67000000000002</v>
      </c>
      <c r="I343" s="203"/>
      <c r="L343" s="199"/>
      <c r="M343" s="204"/>
      <c r="N343" s="205"/>
      <c r="O343" s="205"/>
      <c r="P343" s="205"/>
      <c r="Q343" s="205"/>
      <c r="R343" s="205"/>
      <c r="S343" s="205"/>
      <c r="T343" s="206"/>
      <c r="AT343" s="200" t="s">
        <v>217</v>
      </c>
      <c r="AU343" s="200" t="s">
        <v>87</v>
      </c>
      <c r="AV343" s="12" t="s">
        <v>87</v>
      </c>
      <c r="AW343" s="12" t="s">
        <v>32</v>
      </c>
      <c r="AX343" s="12" t="s">
        <v>77</v>
      </c>
      <c r="AY343" s="200" t="s">
        <v>132</v>
      </c>
    </row>
    <row r="344" s="12" customFormat="1">
      <c r="B344" s="199"/>
      <c r="D344" s="191" t="s">
        <v>217</v>
      </c>
      <c r="E344" s="200" t="s">
        <v>1</v>
      </c>
      <c r="F344" s="201" t="s">
        <v>488</v>
      </c>
      <c r="H344" s="202">
        <v>31.399999999999999</v>
      </c>
      <c r="I344" s="203"/>
      <c r="L344" s="199"/>
      <c r="M344" s="204"/>
      <c r="N344" s="205"/>
      <c r="O344" s="205"/>
      <c r="P344" s="205"/>
      <c r="Q344" s="205"/>
      <c r="R344" s="205"/>
      <c r="S344" s="205"/>
      <c r="T344" s="206"/>
      <c r="AT344" s="200" t="s">
        <v>217</v>
      </c>
      <c r="AU344" s="200" t="s">
        <v>87</v>
      </c>
      <c r="AV344" s="12" t="s">
        <v>87</v>
      </c>
      <c r="AW344" s="12" t="s">
        <v>32</v>
      </c>
      <c r="AX344" s="12" t="s">
        <v>77</v>
      </c>
      <c r="AY344" s="200" t="s">
        <v>132</v>
      </c>
    </row>
    <row r="345" s="12" customFormat="1">
      <c r="B345" s="199"/>
      <c r="D345" s="191" t="s">
        <v>217</v>
      </c>
      <c r="E345" s="200" t="s">
        <v>1</v>
      </c>
      <c r="F345" s="201" t="s">
        <v>489</v>
      </c>
      <c r="H345" s="202">
        <v>26.859999999999999</v>
      </c>
      <c r="I345" s="203"/>
      <c r="L345" s="199"/>
      <c r="M345" s="204"/>
      <c r="N345" s="205"/>
      <c r="O345" s="205"/>
      <c r="P345" s="205"/>
      <c r="Q345" s="205"/>
      <c r="R345" s="205"/>
      <c r="S345" s="205"/>
      <c r="T345" s="206"/>
      <c r="AT345" s="200" t="s">
        <v>217</v>
      </c>
      <c r="AU345" s="200" t="s">
        <v>87</v>
      </c>
      <c r="AV345" s="12" t="s">
        <v>87</v>
      </c>
      <c r="AW345" s="12" t="s">
        <v>32</v>
      </c>
      <c r="AX345" s="12" t="s">
        <v>77</v>
      </c>
      <c r="AY345" s="200" t="s">
        <v>132</v>
      </c>
    </row>
    <row r="346" s="13" customFormat="1">
      <c r="B346" s="207"/>
      <c r="D346" s="191" t="s">
        <v>217</v>
      </c>
      <c r="E346" s="208" t="s">
        <v>1</v>
      </c>
      <c r="F346" s="209" t="s">
        <v>220</v>
      </c>
      <c r="H346" s="210">
        <v>554.92999999999995</v>
      </c>
      <c r="I346" s="211"/>
      <c r="L346" s="207"/>
      <c r="M346" s="212"/>
      <c r="N346" s="213"/>
      <c r="O346" s="213"/>
      <c r="P346" s="213"/>
      <c r="Q346" s="213"/>
      <c r="R346" s="213"/>
      <c r="S346" s="213"/>
      <c r="T346" s="214"/>
      <c r="AT346" s="208" t="s">
        <v>217</v>
      </c>
      <c r="AU346" s="208" t="s">
        <v>87</v>
      </c>
      <c r="AV346" s="13" t="s">
        <v>139</v>
      </c>
      <c r="AW346" s="13" t="s">
        <v>32</v>
      </c>
      <c r="AX346" s="13" t="s">
        <v>85</v>
      </c>
      <c r="AY346" s="208" t="s">
        <v>132</v>
      </c>
    </row>
    <row r="347" s="1" customFormat="1" ht="24" customHeight="1">
      <c r="B347" s="177"/>
      <c r="C347" s="178" t="s">
        <v>494</v>
      </c>
      <c r="D347" s="178" t="s">
        <v>135</v>
      </c>
      <c r="E347" s="179" t="s">
        <v>495</v>
      </c>
      <c r="F347" s="180" t="s">
        <v>496</v>
      </c>
      <c r="G347" s="181" t="s">
        <v>248</v>
      </c>
      <c r="H347" s="182">
        <v>496.67000000000002</v>
      </c>
      <c r="I347" s="183"/>
      <c r="J347" s="184">
        <f>ROUND(I347*H347,2)</f>
        <v>0</v>
      </c>
      <c r="K347" s="180" t="s">
        <v>1</v>
      </c>
      <c r="L347" s="36"/>
      <c r="M347" s="185" t="s">
        <v>1</v>
      </c>
      <c r="N347" s="186" t="s">
        <v>42</v>
      </c>
      <c r="O347" s="72"/>
      <c r="P347" s="187">
        <f>O347*H347</f>
        <v>0</v>
      </c>
      <c r="Q347" s="187">
        <v>0.0085000000000000006</v>
      </c>
      <c r="R347" s="187">
        <f>Q347*H347</f>
        <v>4.2216950000000004</v>
      </c>
      <c r="S347" s="187">
        <v>0</v>
      </c>
      <c r="T347" s="188">
        <f>S347*H347</f>
        <v>0</v>
      </c>
      <c r="AR347" s="189" t="s">
        <v>139</v>
      </c>
      <c r="AT347" s="189" t="s">
        <v>135</v>
      </c>
      <c r="AU347" s="189" t="s">
        <v>87</v>
      </c>
      <c r="AY347" s="17" t="s">
        <v>132</v>
      </c>
      <c r="BE347" s="190">
        <f>IF(N347="základní",J347,0)</f>
        <v>0</v>
      </c>
      <c r="BF347" s="190">
        <f>IF(N347="snížená",J347,0)</f>
        <v>0</v>
      </c>
      <c r="BG347" s="190">
        <f>IF(N347="zákl. přenesená",J347,0)</f>
        <v>0</v>
      </c>
      <c r="BH347" s="190">
        <f>IF(N347="sníž. přenesená",J347,0)</f>
        <v>0</v>
      </c>
      <c r="BI347" s="190">
        <f>IF(N347="nulová",J347,0)</f>
        <v>0</v>
      </c>
      <c r="BJ347" s="17" t="s">
        <v>85</v>
      </c>
      <c r="BK347" s="190">
        <f>ROUND(I347*H347,2)</f>
        <v>0</v>
      </c>
      <c r="BL347" s="17" t="s">
        <v>139</v>
      </c>
      <c r="BM347" s="189" t="s">
        <v>497</v>
      </c>
    </row>
    <row r="348" s="12" customFormat="1">
      <c r="B348" s="199"/>
      <c r="D348" s="191" t="s">
        <v>217</v>
      </c>
      <c r="E348" s="200" t="s">
        <v>1</v>
      </c>
      <c r="F348" s="201" t="s">
        <v>487</v>
      </c>
      <c r="H348" s="202">
        <v>496.67000000000002</v>
      </c>
      <c r="I348" s="203"/>
      <c r="L348" s="199"/>
      <c r="M348" s="204"/>
      <c r="N348" s="205"/>
      <c r="O348" s="205"/>
      <c r="P348" s="205"/>
      <c r="Q348" s="205"/>
      <c r="R348" s="205"/>
      <c r="S348" s="205"/>
      <c r="T348" s="206"/>
      <c r="AT348" s="200" t="s">
        <v>217</v>
      </c>
      <c r="AU348" s="200" t="s">
        <v>87</v>
      </c>
      <c r="AV348" s="12" t="s">
        <v>87</v>
      </c>
      <c r="AW348" s="12" t="s">
        <v>32</v>
      </c>
      <c r="AX348" s="12" t="s">
        <v>85</v>
      </c>
      <c r="AY348" s="200" t="s">
        <v>132</v>
      </c>
    </row>
    <row r="349" s="1" customFormat="1" ht="16.5" customHeight="1">
      <c r="B349" s="177"/>
      <c r="C349" s="215" t="s">
        <v>498</v>
      </c>
      <c r="D349" s="215" t="s">
        <v>317</v>
      </c>
      <c r="E349" s="216" t="s">
        <v>499</v>
      </c>
      <c r="F349" s="217" t="s">
        <v>500</v>
      </c>
      <c r="G349" s="218" t="s">
        <v>248</v>
      </c>
      <c r="H349" s="219">
        <v>546.33699999999999</v>
      </c>
      <c r="I349" s="220"/>
      <c r="J349" s="221">
        <f>ROUND(I349*H349,2)</f>
        <v>0</v>
      </c>
      <c r="K349" s="217" t="s">
        <v>1</v>
      </c>
      <c r="L349" s="222"/>
      <c r="M349" s="223" t="s">
        <v>1</v>
      </c>
      <c r="N349" s="224" t="s">
        <v>42</v>
      </c>
      <c r="O349" s="72"/>
      <c r="P349" s="187">
        <f>O349*H349</f>
        <v>0</v>
      </c>
      <c r="Q349" s="187">
        <v>0.0025500000000000002</v>
      </c>
      <c r="R349" s="187">
        <f>Q349*H349</f>
        <v>1.3931593500000001</v>
      </c>
      <c r="S349" s="187">
        <v>0</v>
      </c>
      <c r="T349" s="188">
        <f>S349*H349</f>
        <v>0</v>
      </c>
      <c r="AR349" s="189" t="s">
        <v>173</v>
      </c>
      <c r="AT349" s="189" t="s">
        <v>317</v>
      </c>
      <c r="AU349" s="189" t="s">
        <v>87</v>
      </c>
      <c r="AY349" s="17" t="s">
        <v>132</v>
      </c>
      <c r="BE349" s="190">
        <f>IF(N349="základní",J349,0)</f>
        <v>0</v>
      </c>
      <c r="BF349" s="190">
        <f>IF(N349="snížená",J349,0)</f>
        <v>0</v>
      </c>
      <c r="BG349" s="190">
        <f>IF(N349="zákl. přenesená",J349,0)</f>
        <v>0</v>
      </c>
      <c r="BH349" s="190">
        <f>IF(N349="sníž. přenesená",J349,0)</f>
        <v>0</v>
      </c>
      <c r="BI349" s="190">
        <f>IF(N349="nulová",J349,0)</f>
        <v>0</v>
      </c>
      <c r="BJ349" s="17" t="s">
        <v>85</v>
      </c>
      <c r="BK349" s="190">
        <f>ROUND(I349*H349,2)</f>
        <v>0</v>
      </c>
      <c r="BL349" s="17" t="s">
        <v>139</v>
      </c>
      <c r="BM349" s="189" t="s">
        <v>501</v>
      </c>
    </row>
    <row r="350" s="12" customFormat="1">
      <c r="B350" s="199"/>
      <c r="D350" s="191" t="s">
        <v>217</v>
      </c>
      <c r="E350" s="200" t="s">
        <v>1</v>
      </c>
      <c r="F350" s="201" t="s">
        <v>502</v>
      </c>
      <c r="H350" s="202">
        <v>546.33699999999999</v>
      </c>
      <c r="I350" s="203"/>
      <c r="L350" s="199"/>
      <c r="M350" s="204"/>
      <c r="N350" s="205"/>
      <c r="O350" s="205"/>
      <c r="P350" s="205"/>
      <c r="Q350" s="205"/>
      <c r="R350" s="205"/>
      <c r="S350" s="205"/>
      <c r="T350" s="206"/>
      <c r="AT350" s="200" t="s">
        <v>217</v>
      </c>
      <c r="AU350" s="200" t="s">
        <v>87</v>
      </c>
      <c r="AV350" s="12" t="s">
        <v>87</v>
      </c>
      <c r="AW350" s="12" t="s">
        <v>32</v>
      </c>
      <c r="AX350" s="12" t="s">
        <v>85</v>
      </c>
      <c r="AY350" s="200" t="s">
        <v>132</v>
      </c>
    </row>
    <row r="351" s="1" customFormat="1" ht="24" customHeight="1">
      <c r="B351" s="177"/>
      <c r="C351" s="178" t="s">
        <v>503</v>
      </c>
      <c r="D351" s="178" t="s">
        <v>135</v>
      </c>
      <c r="E351" s="179" t="s">
        <v>504</v>
      </c>
      <c r="F351" s="180" t="s">
        <v>505</v>
      </c>
      <c r="G351" s="181" t="s">
        <v>138</v>
      </c>
      <c r="H351" s="182">
        <v>1</v>
      </c>
      <c r="I351" s="183"/>
      <c r="J351" s="184">
        <f>ROUND(I351*H351,2)</f>
        <v>0</v>
      </c>
      <c r="K351" s="180" t="s">
        <v>1</v>
      </c>
      <c r="L351" s="36"/>
      <c r="M351" s="185" t="s">
        <v>1</v>
      </c>
      <c r="N351" s="186" t="s">
        <v>42</v>
      </c>
      <c r="O351" s="72"/>
      <c r="P351" s="187">
        <f>O351*H351</f>
        <v>0</v>
      </c>
      <c r="Q351" s="187">
        <v>6.0000000000000002E-05</v>
      </c>
      <c r="R351" s="187">
        <f>Q351*H351</f>
        <v>6.0000000000000002E-05</v>
      </c>
      <c r="S351" s="187">
        <v>0</v>
      </c>
      <c r="T351" s="188">
        <f>S351*H351</f>
        <v>0</v>
      </c>
      <c r="AR351" s="189" t="s">
        <v>139</v>
      </c>
      <c r="AT351" s="189" t="s">
        <v>135</v>
      </c>
      <c r="AU351" s="189" t="s">
        <v>87</v>
      </c>
      <c r="AY351" s="17" t="s">
        <v>132</v>
      </c>
      <c r="BE351" s="190">
        <f>IF(N351="základní",J351,0)</f>
        <v>0</v>
      </c>
      <c r="BF351" s="190">
        <f>IF(N351="snížená",J351,0)</f>
        <v>0</v>
      </c>
      <c r="BG351" s="190">
        <f>IF(N351="zákl. přenesená",J351,0)</f>
        <v>0</v>
      </c>
      <c r="BH351" s="190">
        <f>IF(N351="sníž. přenesená",J351,0)</f>
        <v>0</v>
      </c>
      <c r="BI351" s="190">
        <f>IF(N351="nulová",J351,0)</f>
        <v>0</v>
      </c>
      <c r="BJ351" s="17" t="s">
        <v>85</v>
      </c>
      <c r="BK351" s="190">
        <f>ROUND(I351*H351,2)</f>
        <v>0</v>
      </c>
      <c r="BL351" s="17" t="s">
        <v>139</v>
      </c>
      <c r="BM351" s="189" t="s">
        <v>506</v>
      </c>
    </row>
    <row r="352" s="12" customFormat="1">
      <c r="B352" s="199"/>
      <c r="D352" s="191" t="s">
        <v>217</v>
      </c>
      <c r="E352" s="200" t="s">
        <v>1</v>
      </c>
      <c r="F352" s="201" t="s">
        <v>85</v>
      </c>
      <c r="H352" s="202">
        <v>1</v>
      </c>
      <c r="I352" s="203"/>
      <c r="L352" s="199"/>
      <c r="M352" s="204"/>
      <c r="N352" s="205"/>
      <c r="O352" s="205"/>
      <c r="P352" s="205"/>
      <c r="Q352" s="205"/>
      <c r="R352" s="205"/>
      <c r="S352" s="205"/>
      <c r="T352" s="206"/>
      <c r="AT352" s="200" t="s">
        <v>217</v>
      </c>
      <c r="AU352" s="200" t="s">
        <v>87</v>
      </c>
      <c r="AV352" s="12" t="s">
        <v>87</v>
      </c>
      <c r="AW352" s="12" t="s">
        <v>32</v>
      </c>
      <c r="AX352" s="12" t="s">
        <v>77</v>
      </c>
      <c r="AY352" s="200" t="s">
        <v>132</v>
      </c>
    </row>
    <row r="353" s="13" customFormat="1">
      <c r="B353" s="207"/>
      <c r="D353" s="191" t="s">
        <v>217</v>
      </c>
      <c r="E353" s="208" t="s">
        <v>1</v>
      </c>
      <c r="F353" s="209" t="s">
        <v>220</v>
      </c>
      <c r="H353" s="210">
        <v>1</v>
      </c>
      <c r="I353" s="211"/>
      <c r="L353" s="207"/>
      <c r="M353" s="212"/>
      <c r="N353" s="213"/>
      <c r="O353" s="213"/>
      <c r="P353" s="213"/>
      <c r="Q353" s="213"/>
      <c r="R353" s="213"/>
      <c r="S353" s="213"/>
      <c r="T353" s="214"/>
      <c r="AT353" s="208" t="s">
        <v>217</v>
      </c>
      <c r="AU353" s="208" t="s">
        <v>87</v>
      </c>
      <c r="AV353" s="13" t="s">
        <v>139</v>
      </c>
      <c r="AW353" s="13" t="s">
        <v>32</v>
      </c>
      <c r="AX353" s="13" t="s">
        <v>85</v>
      </c>
      <c r="AY353" s="208" t="s">
        <v>132</v>
      </c>
    </row>
    <row r="354" s="1" customFormat="1" ht="24" customHeight="1">
      <c r="B354" s="177"/>
      <c r="C354" s="178" t="s">
        <v>507</v>
      </c>
      <c r="D354" s="178" t="s">
        <v>135</v>
      </c>
      <c r="E354" s="179" t="s">
        <v>508</v>
      </c>
      <c r="F354" s="180" t="s">
        <v>509</v>
      </c>
      <c r="G354" s="181" t="s">
        <v>248</v>
      </c>
      <c r="H354" s="182">
        <v>554.92999999999995</v>
      </c>
      <c r="I354" s="183"/>
      <c r="J354" s="184">
        <f>ROUND(I354*H354,2)</f>
        <v>0</v>
      </c>
      <c r="K354" s="180" t="s">
        <v>254</v>
      </c>
      <c r="L354" s="36"/>
      <c r="M354" s="185" t="s">
        <v>1</v>
      </c>
      <c r="N354" s="186" t="s">
        <v>42</v>
      </c>
      <c r="O354" s="72"/>
      <c r="P354" s="187">
        <f>O354*H354</f>
        <v>0</v>
      </c>
      <c r="Q354" s="187">
        <v>0.020500000000000001</v>
      </c>
      <c r="R354" s="187">
        <f>Q354*H354</f>
        <v>11.376064999999999</v>
      </c>
      <c r="S354" s="187">
        <v>0</v>
      </c>
      <c r="T354" s="188">
        <f>S354*H354</f>
        <v>0</v>
      </c>
      <c r="AR354" s="189" t="s">
        <v>139</v>
      </c>
      <c r="AT354" s="189" t="s">
        <v>135</v>
      </c>
      <c r="AU354" s="189" t="s">
        <v>87</v>
      </c>
      <c r="AY354" s="17" t="s">
        <v>132</v>
      </c>
      <c r="BE354" s="190">
        <f>IF(N354="základní",J354,0)</f>
        <v>0</v>
      </c>
      <c r="BF354" s="190">
        <f>IF(N354="snížená",J354,0)</f>
        <v>0</v>
      </c>
      <c r="BG354" s="190">
        <f>IF(N354="zákl. přenesená",J354,0)</f>
        <v>0</v>
      </c>
      <c r="BH354" s="190">
        <f>IF(N354="sníž. přenesená",J354,0)</f>
        <v>0</v>
      </c>
      <c r="BI354" s="190">
        <f>IF(N354="nulová",J354,0)</f>
        <v>0</v>
      </c>
      <c r="BJ354" s="17" t="s">
        <v>85</v>
      </c>
      <c r="BK354" s="190">
        <f>ROUND(I354*H354,2)</f>
        <v>0</v>
      </c>
      <c r="BL354" s="17" t="s">
        <v>139</v>
      </c>
      <c r="BM354" s="189" t="s">
        <v>510</v>
      </c>
    </row>
    <row r="355" s="14" customFormat="1">
      <c r="B355" s="225"/>
      <c r="D355" s="191" t="s">
        <v>217</v>
      </c>
      <c r="E355" s="226" t="s">
        <v>1</v>
      </c>
      <c r="F355" s="227" t="s">
        <v>511</v>
      </c>
      <c r="H355" s="226" t="s">
        <v>1</v>
      </c>
      <c r="I355" s="228"/>
      <c r="L355" s="225"/>
      <c r="M355" s="229"/>
      <c r="N355" s="230"/>
      <c r="O355" s="230"/>
      <c r="P355" s="230"/>
      <c r="Q355" s="230"/>
      <c r="R355" s="230"/>
      <c r="S355" s="230"/>
      <c r="T355" s="231"/>
      <c r="AT355" s="226" t="s">
        <v>217</v>
      </c>
      <c r="AU355" s="226" t="s">
        <v>87</v>
      </c>
      <c r="AV355" s="14" t="s">
        <v>85</v>
      </c>
      <c r="AW355" s="14" t="s">
        <v>32</v>
      </c>
      <c r="AX355" s="14" t="s">
        <v>77</v>
      </c>
      <c r="AY355" s="226" t="s">
        <v>132</v>
      </c>
    </row>
    <row r="356" s="12" customFormat="1">
      <c r="B356" s="199"/>
      <c r="D356" s="191" t="s">
        <v>217</v>
      </c>
      <c r="E356" s="200" t="s">
        <v>1</v>
      </c>
      <c r="F356" s="201" t="s">
        <v>487</v>
      </c>
      <c r="H356" s="202">
        <v>496.67000000000002</v>
      </c>
      <c r="I356" s="203"/>
      <c r="L356" s="199"/>
      <c r="M356" s="204"/>
      <c r="N356" s="205"/>
      <c r="O356" s="205"/>
      <c r="P356" s="205"/>
      <c r="Q356" s="205"/>
      <c r="R356" s="205"/>
      <c r="S356" s="205"/>
      <c r="T356" s="206"/>
      <c r="AT356" s="200" t="s">
        <v>217</v>
      </c>
      <c r="AU356" s="200" t="s">
        <v>87</v>
      </c>
      <c r="AV356" s="12" t="s">
        <v>87</v>
      </c>
      <c r="AW356" s="12" t="s">
        <v>32</v>
      </c>
      <c r="AX356" s="12" t="s">
        <v>77</v>
      </c>
      <c r="AY356" s="200" t="s">
        <v>132</v>
      </c>
    </row>
    <row r="357" s="12" customFormat="1">
      <c r="B357" s="199"/>
      <c r="D357" s="191" t="s">
        <v>217</v>
      </c>
      <c r="E357" s="200" t="s">
        <v>1</v>
      </c>
      <c r="F357" s="201" t="s">
        <v>488</v>
      </c>
      <c r="H357" s="202">
        <v>31.399999999999999</v>
      </c>
      <c r="I357" s="203"/>
      <c r="L357" s="199"/>
      <c r="M357" s="204"/>
      <c r="N357" s="205"/>
      <c r="O357" s="205"/>
      <c r="P357" s="205"/>
      <c r="Q357" s="205"/>
      <c r="R357" s="205"/>
      <c r="S357" s="205"/>
      <c r="T357" s="206"/>
      <c r="AT357" s="200" t="s">
        <v>217</v>
      </c>
      <c r="AU357" s="200" t="s">
        <v>87</v>
      </c>
      <c r="AV357" s="12" t="s">
        <v>87</v>
      </c>
      <c r="AW357" s="12" t="s">
        <v>32</v>
      </c>
      <c r="AX357" s="12" t="s">
        <v>77</v>
      </c>
      <c r="AY357" s="200" t="s">
        <v>132</v>
      </c>
    </row>
    <row r="358" s="12" customFormat="1">
      <c r="B358" s="199"/>
      <c r="D358" s="191" t="s">
        <v>217</v>
      </c>
      <c r="E358" s="200" t="s">
        <v>1</v>
      </c>
      <c r="F358" s="201" t="s">
        <v>489</v>
      </c>
      <c r="H358" s="202">
        <v>26.859999999999999</v>
      </c>
      <c r="I358" s="203"/>
      <c r="L358" s="199"/>
      <c r="M358" s="204"/>
      <c r="N358" s="205"/>
      <c r="O358" s="205"/>
      <c r="P358" s="205"/>
      <c r="Q358" s="205"/>
      <c r="R358" s="205"/>
      <c r="S358" s="205"/>
      <c r="T358" s="206"/>
      <c r="AT358" s="200" t="s">
        <v>217</v>
      </c>
      <c r="AU358" s="200" t="s">
        <v>87</v>
      </c>
      <c r="AV358" s="12" t="s">
        <v>87</v>
      </c>
      <c r="AW358" s="12" t="s">
        <v>32</v>
      </c>
      <c r="AX358" s="12" t="s">
        <v>77</v>
      </c>
      <c r="AY358" s="200" t="s">
        <v>132</v>
      </c>
    </row>
    <row r="359" s="13" customFormat="1">
      <c r="B359" s="207"/>
      <c r="D359" s="191" t="s">
        <v>217</v>
      </c>
      <c r="E359" s="208" t="s">
        <v>1</v>
      </c>
      <c r="F359" s="209" t="s">
        <v>220</v>
      </c>
      <c r="H359" s="210">
        <v>554.92999999999995</v>
      </c>
      <c r="I359" s="211"/>
      <c r="L359" s="207"/>
      <c r="M359" s="212"/>
      <c r="N359" s="213"/>
      <c r="O359" s="213"/>
      <c r="P359" s="213"/>
      <c r="Q359" s="213"/>
      <c r="R359" s="213"/>
      <c r="S359" s="213"/>
      <c r="T359" s="214"/>
      <c r="AT359" s="208" t="s">
        <v>217</v>
      </c>
      <c r="AU359" s="208" t="s">
        <v>87</v>
      </c>
      <c r="AV359" s="13" t="s">
        <v>139</v>
      </c>
      <c r="AW359" s="13" t="s">
        <v>32</v>
      </c>
      <c r="AX359" s="13" t="s">
        <v>85</v>
      </c>
      <c r="AY359" s="208" t="s">
        <v>132</v>
      </c>
    </row>
    <row r="360" s="1" customFormat="1" ht="36" customHeight="1">
      <c r="B360" s="177"/>
      <c r="C360" s="178" t="s">
        <v>512</v>
      </c>
      <c r="D360" s="178" t="s">
        <v>135</v>
      </c>
      <c r="E360" s="179" t="s">
        <v>513</v>
      </c>
      <c r="F360" s="180" t="s">
        <v>514</v>
      </c>
      <c r="G360" s="181" t="s">
        <v>248</v>
      </c>
      <c r="H360" s="182">
        <v>496.67000000000002</v>
      </c>
      <c r="I360" s="183"/>
      <c r="J360" s="184">
        <f>ROUND(I360*H360,2)</f>
        <v>0</v>
      </c>
      <c r="K360" s="180" t="s">
        <v>1</v>
      </c>
      <c r="L360" s="36"/>
      <c r="M360" s="185" t="s">
        <v>1</v>
      </c>
      <c r="N360" s="186" t="s">
        <v>42</v>
      </c>
      <c r="O360" s="72"/>
      <c r="P360" s="187">
        <f>O360*H360</f>
        <v>0</v>
      </c>
      <c r="Q360" s="187">
        <v>0.0047800000000000004</v>
      </c>
      <c r="R360" s="187">
        <f>Q360*H360</f>
        <v>2.3740826000000004</v>
      </c>
      <c r="S360" s="187">
        <v>0</v>
      </c>
      <c r="T360" s="188">
        <f>S360*H360</f>
        <v>0</v>
      </c>
      <c r="AR360" s="189" t="s">
        <v>139</v>
      </c>
      <c r="AT360" s="189" t="s">
        <v>135</v>
      </c>
      <c r="AU360" s="189" t="s">
        <v>87</v>
      </c>
      <c r="AY360" s="17" t="s">
        <v>132</v>
      </c>
      <c r="BE360" s="190">
        <f>IF(N360="základní",J360,0)</f>
        <v>0</v>
      </c>
      <c r="BF360" s="190">
        <f>IF(N360="snížená",J360,0)</f>
        <v>0</v>
      </c>
      <c r="BG360" s="190">
        <f>IF(N360="zákl. přenesená",J360,0)</f>
        <v>0</v>
      </c>
      <c r="BH360" s="190">
        <f>IF(N360="sníž. přenesená",J360,0)</f>
        <v>0</v>
      </c>
      <c r="BI360" s="190">
        <f>IF(N360="nulová",J360,0)</f>
        <v>0</v>
      </c>
      <c r="BJ360" s="17" t="s">
        <v>85</v>
      </c>
      <c r="BK360" s="190">
        <f>ROUND(I360*H360,2)</f>
        <v>0</v>
      </c>
      <c r="BL360" s="17" t="s">
        <v>139</v>
      </c>
      <c r="BM360" s="189" t="s">
        <v>515</v>
      </c>
    </row>
    <row r="361" s="12" customFormat="1">
      <c r="B361" s="199"/>
      <c r="D361" s="191" t="s">
        <v>217</v>
      </c>
      <c r="E361" s="200" t="s">
        <v>1</v>
      </c>
      <c r="F361" s="201" t="s">
        <v>487</v>
      </c>
      <c r="H361" s="202">
        <v>496.67000000000002</v>
      </c>
      <c r="I361" s="203"/>
      <c r="L361" s="199"/>
      <c r="M361" s="204"/>
      <c r="N361" s="205"/>
      <c r="O361" s="205"/>
      <c r="P361" s="205"/>
      <c r="Q361" s="205"/>
      <c r="R361" s="205"/>
      <c r="S361" s="205"/>
      <c r="T361" s="206"/>
      <c r="AT361" s="200" t="s">
        <v>217</v>
      </c>
      <c r="AU361" s="200" t="s">
        <v>87</v>
      </c>
      <c r="AV361" s="12" t="s">
        <v>87</v>
      </c>
      <c r="AW361" s="12" t="s">
        <v>32</v>
      </c>
      <c r="AX361" s="12" t="s">
        <v>85</v>
      </c>
      <c r="AY361" s="200" t="s">
        <v>132</v>
      </c>
    </row>
    <row r="362" s="1" customFormat="1" ht="24" customHeight="1">
      <c r="B362" s="177"/>
      <c r="C362" s="178" t="s">
        <v>516</v>
      </c>
      <c r="D362" s="178" t="s">
        <v>135</v>
      </c>
      <c r="E362" s="179" t="s">
        <v>517</v>
      </c>
      <c r="F362" s="180" t="s">
        <v>518</v>
      </c>
      <c r="G362" s="181" t="s">
        <v>248</v>
      </c>
      <c r="H362" s="182">
        <v>31.399999999999999</v>
      </c>
      <c r="I362" s="183"/>
      <c r="J362" s="184">
        <f>ROUND(I362*H362,2)</f>
        <v>0</v>
      </c>
      <c r="K362" s="180" t="s">
        <v>1</v>
      </c>
      <c r="L362" s="36"/>
      <c r="M362" s="185" t="s">
        <v>1</v>
      </c>
      <c r="N362" s="186" t="s">
        <v>42</v>
      </c>
      <c r="O362" s="72"/>
      <c r="P362" s="187">
        <f>O362*H362</f>
        <v>0</v>
      </c>
      <c r="Q362" s="187">
        <v>0.0047800000000000004</v>
      </c>
      <c r="R362" s="187">
        <f>Q362*H362</f>
        <v>0.150092</v>
      </c>
      <c r="S362" s="187">
        <v>0</v>
      </c>
      <c r="T362" s="188">
        <f>S362*H362</f>
        <v>0</v>
      </c>
      <c r="AR362" s="189" t="s">
        <v>139</v>
      </c>
      <c r="AT362" s="189" t="s">
        <v>135</v>
      </c>
      <c r="AU362" s="189" t="s">
        <v>87</v>
      </c>
      <c r="AY362" s="17" t="s">
        <v>132</v>
      </c>
      <c r="BE362" s="190">
        <f>IF(N362="základní",J362,0)</f>
        <v>0</v>
      </c>
      <c r="BF362" s="190">
        <f>IF(N362="snížená",J362,0)</f>
        <v>0</v>
      </c>
      <c r="BG362" s="190">
        <f>IF(N362="zákl. přenesená",J362,0)</f>
        <v>0</v>
      </c>
      <c r="BH362" s="190">
        <f>IF(N362="sníž. přenesená",J362,0)</f>
        <v>0</v>
      </c>
      <c r="BI362" s="190">
        <f>IF(N362="nulová",J362,0)</f>
        <v>0</v>
      </c>
      <c r="BJ362" s="17" t="s">
        <v>85</v>
      </c>
      <c r="BK362" s="190">
        <f>ROUND(I362*H362,2)</f>
        <v>0</v>
      </c>
      <c r="BL362" s="17" t="s">
        <v>139</v>
      </c>
      <c r="BM362" s="189" t="s">
        <v>519</v>
      </c>
    </row>
    <row r="363" s="12" customFormat="1">
      <c r="B363" s="199"/>
      <c r="D363" s="191" t="s">
        <v>217</v>
      </c>
      <c r="E363" s="200" t="s">
        <v>1</v>
      </c>
      <c r="F363" s="201" t="s">
        <v>520</v>
      </c>
      <c r="H363" s="202">
        <v>31.399999999999999</v>
      </c>
      <c r="I363" s="203"/>
      <c r="L363" s="199"/>
      <c r="M363" s="204"/>
      <c r="N363" s="205"/>
      <c r="O363" s="205"/>
      <c r="P363" s="205"/>
      <c r="Q363" s="205"/>
      <c r="R363" s="205"/>
      <c r="S363" s="205"/>
      <c r="T363" s="206"/>
      <c r="AT363" s="200" t="s">
        <v>217</v>
      </c>
      <c r="AU363" s="200" t="s">
        <v>87</v>
      </c>
      <c r="AV363" s="12" t="s">
        <v>87</v>
      </c>
      <c r="AW363" s="12" t="s">
        <v>32</v>
      </c>
      <c r="AX363" s="12" t="s">
        <v>85</v>
      </c>
      <c r="AY363" s="200" t="s">
        <v>132</v>
      </c>
    </row>
    <row r="364" s="1" customFormat="1" ht="24" customHeight="1">
      <c r="B364" s="177"/>
      <c r="C364" s="178" t="s">
        <v>521</v>
      </c>
      <c r="D364" s="178" t="s">
        <v>135</v>
      </c>
      <c r="E364" s="179" t="s">
        <v>522</v>
      </c>
      <c r="F364" s="180" t="s">
        <v>523</v>
      </c>
      <c r="G364" s="181" t="s">
        <v>248</v>
      </c>
      <c r="H364" s="182">
        <v>26.859999999999999</v>
      </c>
      <c r="I364" s="183"/>
      <c r="J364" s="184">
        <f>ROUND(I364*H364,2)</f>
        <v>0</v>
      </c>
      <c r="K364" s="180" t="s">
        <v>1</v>
      </c>
      <c r="L364" s="36"/>
      <c r="M364" s="185" t="s">
        <v>1</v>
      </c>
      <c r="N364" s="186" t="s">
        <v>42</v>
      </c>
      <c r="O364" s="72"/>
      <c r="P364" s="187">
        <f>O364*H364</f>
        <v>0</v>
      </c>
      <c r="Q364" s="187">
        <v>0.0047800000000000004</v>
      </c>
      <c r="R364" s="187">
        <f>Q364*H364</f>
        <v>0.1283908</v>
      </c>
      <c r="S364" s="187">
        <v>0</v>
      </c>
      <c r="T364" s="188">
        <f>S364*H364</f>
        <v>0</v>
      </c>
      <c r="AR364" s="189" t="s">
        <v>139</v>
      </c>
      <c r="AT364" s="189" t="s">
        <v>135</v>
      </c>
      <c r="AU364" s="189" t="s">
        <v>87</v>
      </c>
      <c r="AY364" s="17" t="s">
        <v>132</v>
      </c>
      <c r="BE364" s="190">
        <f>IF(N364="základní",J364,0)</f>
        <v>0</v>
      </c>
      <c r="BF364" s="190">
        <f>IF(N364="snížená",J364,0)</f>
        <v>0</v>
      </c>
      <c r="BG364" s="190">
        <f>IF(N364="zákl. přenesená",J364,0)</f>
        <v>0</v>
      </c>
      <c r="BH364" s="190">
        <f>IF(N364="sníž. přenesená",J364,0)</f>
        <v>0</v>
      </c>
      <c r="BI364" s="190">
        <f>IF(N364="nulová",J364,0)</f>
        <v>0</v>
      </c>
      <c r="BJ364" s="17" t="s">
        <v>85</v>
      </c>
      <c r="BK364" s="190">
        <f>ROUND(I364*H364,2)</f>
        <v>0</v>
      </c>
      <c r="BL364" s="17" t="s">
        <v>139</v>
      </c>
      <c r="BM364" s="189" t="s">
        <v>524</v>
      </c>
    </row>
    <row r="365" s="12" customFormat="1">
      <c r="B365" s="199"/>
      <c r="D365" s="191" t="s">
        <v>217</v>
      </c>
      <c r="E365" s="200" t="s">
        <v>1</v>
      </c>
      <c r="F365" s="201" t="s">
        <v>525</v>
      </c>
      <c r="H365" s="202">
        <v>26.859999999999999</v>
      </c>
      <c r="I365" s="203"/>
      <c r="L365" s="199"/>
      <c r="M365" s="204"/>
      <c r="N365" s="205"/>
      <c r="O365" s="205"/>
      <c r="P365" s="205"/>
      <c r="Q365" s="205"/>
      <c r="R365" s="205"/>
      <c r="S365" s="205"/>
      <c r="T365" s="206"/>
      <c r="AT365" s="200" t="s">
        <v>217</v>
      </c>
      <c r="AU365" s="200" t="s">
        <v>87</v>
      </c>
      <c r="AV365" s="12" t="s">
        <v>87</v>
      </c>
      <c r="AW365" s="12" t="s">
        <v>32</v>
      </c>
      <c r="AX365" s="12" t="s">
        <v>77</v>
      </c>
      <c r="AY365" s="200" t="s">
        <v>132</v>
      </c>
    </row>
    <row r="366" s="13" customFormat="1">
      <c r="B366" s="207"/>
      <c r="D366" s="191" t="s">
        <v>217</v>
      </c>
      <c r="E366" s="208" t="s">
        <v>1</v>
      </c>
      <c r="F366" s="209" t="s">
        <v>220</v>
      </c>
      <c r="H366" s="210">
        <v>26.859999999999999</v>
      </c>
      <c r="I366" s="211"/>
      <c r="L366" s="207"/>
      <c r="M366" s="212"/>
      <c r="N366" s="213"/>
      <c r="O366" s="213"/>
      <c r="P366" s="213"/>
      <c r="Q366" s="213"/>
      <c r="R366" s="213"/>
      <c r="S366" s="213"/>
      <c r="T366" s="214"/>
      <c r="AT366" s="208" t="s">
        <v>217</v>
      </c>
      <c r="AU366" s="208" t="s">
        <v>87</v>
      </c>
      <c r="AV366" s="13" t="s">
        <v>139</v>
      </c>
      <c r="AW366" s="13" t="s">
        <v>32</v>
      </c>
      <c r="AX366" s="13" t="s">
        <v>85</v>
      </c>
      <c r="AY366" s="208" t="s">
        <v>132</v>
      </c>
    </row>
    <row r="367" s="1" customFormat="1" ht="24" customHeight="1">
      <c r="B367" s="177"/>
      <c r="C367" s="178" t="s">
        <v>526</v>
      </c>
      <c r="D367" s="178" t="s">
        <v>135</v>
      </c>
      <c r="E367" s="179" t="s">
        <v>527</v>
      </c>
      <c r="F367" s="180" t="s">
        <v>528</v>
      </c>
      <c r="G367" s="181" t="s">
        <v>215</v>
      </c>
      <c r="H367" s="182">
        <v>14.196</v>
      </c>
      <c r="I367" s="183"/>
      <c r="J367" s="184">
        <f>ROUND(I367*H367,2)</f>
        <v>0</v>
      </c>
      <c r="K367" s="180" t="s">
        <v>1</v>
      </c>
      <c r="L367" s="36"/>
      <c r="M367" s="185" t="s">
        <v>1</v>
      </c>
      <c r="N367" s="186" t="s">
        <v>42</v>
      </c>
      <c r="O367" s="72"/>
      <c r="P367" s="187">
        <f>O367*H367</f>
        <v>0</v>
      </c>
      <c r="Q367" s="187">
        <v>2.45329</v>
      </c>
      <c r="R367" s="187">
        <f>Q367*H367</f>
        <v>34.826904839999997</v>
      </c>
      <c r="S367" s="187">
        <v>0</v>
      </c>
      <c r="T367" s="188">
        <f>S367*H367</f>
        <v>0</v>
      </c>
      <c r="AR367" s="189" t="s">
        <v>139</v>
      </c>
      <c r="AT367" s="189" t="s">
        <v>135</v>
      </c>
      <c r="AU367" s="189" t="s">
        <v>87</v>
      </c>
      <c r="AY367" s="17" t="s">
        <v>132</v>
      </c>
      <c r="BE367" s="190">
        <f>IF(N367="základní",J367,0)</f>
        <v>0</v>
      </c>
      <c r="BF367" s="190">
        <f>IF(N367="snížená",J367,0)</f>
        <v>0</v>
      </c>
      <c r="BG367" s="190">
        <f>IF(N367="zákl. přenesená",J367,0)</f>
        <v>0</v>
      </c>
      <c r="BH367" s="190">
        <f>IF(N367="sníž. přenesená",J367,0)</f>
        <v>0</v>
      </c>
      <c r="BI367" s="190">
        <f>IF(N367="nulová",J367,0)</f>
        <v>0</v>
      </c>
      <c r="BJ367" s="17" t="s">
        <v>85</v>
      </c>
      <c r="BK367" s="190">
        <f>ROUND(I367*H367,2)</f>
        <v>0</v>
      </c>
      <c r="BL367" s="17" t="s">
        <v>139</v>
      </c>
      <c r="BM367" s="189" t="s">
        <v>529</v>
      </c>
    </row>
    <row r="368" s="12" customFormat="1">
      <c r="B368" s="199"/>
      <c r="D368" s="191" t="s">
        <v>217</v>
      </c>
      <c r="E368" s="200" t="s">
        <v>1</v>
      </c>
      <c r="F368" s="201" t="s">
        <v>530</v>
      </c>
      <c r="H368" s="202">
        <v>12.24</v>
      </c>
      <c r="I368" s="203"/>
      <c r="L368" s="199"/>
      <c r="M368" s="204"/>
      <c r="N368" s="205"/>
      <c r="O368" s="205"/>
      <c r="P368" s="205"/>
      <c r="Q368" s="205"/>
      <c r="R368" s="205"/>
      <c r="S368" s="205"/>
      <c r="T368" s="206"/>
      <c r="AT368" s="200" t="s">
        <v>217</v>
      </c>
      <c r="AU368" s="200" t="s">
        <v>87</v>
      </c>
      <c r="AV368" s="12" t="s">
        <v>87</v>
      </c>
      <c r="AW368" s="12" t="s">
        <v>32</v>
      </c>
      <c r="AX368" s="12" t="s">
        <v>77</v>
      </c>
      <c r="AY368" s="200" t="s">
        <v>132</v>
      </c>
    </row>
    <row r="369" s="12" customFormat="1">
      <c r="B369" s="199"/>
      <c r="D369" s="191" t="s">
        <v>217</v>
      </c>
      <c r="E369" s="200" t="s">
        <v>1</v>
      </c>
      <c r="F369" s="201" t="s">
        <v>531</v>
      </c>
      <c r="H369" s="202">
        <v>1.956</v>
      </c>
      <c r="I369" s="203"/>
      <c r="L369" s="199"/>
      <c r="M369" s="204"/>
      <c r="N369" s="205"/>
      <c r="O369" s="205"/>
      <c r="P369" s="205"/>
      <c r="Q369" s="205"/>
      <c r="R369" s="205"/>
      <c r="S369" s="205"/>
      <c r="T369" s="206"/>
      <c r="AT369" s="200" t="s">
        <v>217</v>
      </c>
      <c r="AU369" s="200" t="s">
        <v>87</v>
      </c>
      <c r="AV369" s="12" t="s">
        <v>87</v>
      </c>
      <c r="AW369" s="12" t="s">
        <v>32</v>
      </c>
      <c r="AX369" s="12" t="s">
        <v>77</v>
      </c>
      <c r="AY369" s="200" t="s">
        <v>132</v>
      </c>
    </row>
    <row r="370" s="13" customFormat="1">
      <c r="B370" s="207"/>
      <c r="D370" s="191" t="s">
        <v>217</v>
      </c>
      <c r="E370" s="208" t="s">
        <v>1</v>
      </c>
      <c r="F370" s="209" t="s">
        <v>220</v>
      </c>
      <c r="H370" s="210">
        <v>14.196</v>
      </c>
      <c r="I370" s="211"/>
      <c r="L370" s="207"/>
      <c r="M370" s="212"/>
      <c r="N370" s="213"/>
      <c r="O370" s="213"/>
      <c r="P370" s="213"/>
      <c r="Q370" s="213"/>
      <c r="R370" s="213"/>
      <c r="S370" s="213"/>
      <c r="T370" s="214"/>
      <c r="AT370" s="208" t="s">
        <v>217</v>
      </c>
      <c r="AU370" s="208" t="s">
        <v>87</v>
      </c>
      <c r="AV370" s="13" t="s">
        <v>139</v>
      </c>
      <c r="AW370" s="13" t="s">
        <v>32</v>
      </c>
      <c r="AX370" s="13" t="s">
        <v>85</v>
      </c>
      <c r="AY370" s="208" t="s">
        <v>132</v>
      </c>
    </row>
    <row r="371" s="1" customFormat="1" ht="24" customHeight="1">
      <c r="B371" s="177"/>
      <c r="C371" s="178" t="s">
        <v>532</v>
      </c>
      <c r="D371" s="178" t="s">
        <v>135</v>
      </c>
      <c r="E371" s="179" t="s">
        <v>533</v>
      </c>
      <c r="F371" s="180" t="s">
        <v>534</v>
      </c>
      <c r="G371" s="181" t="s">
        <v>215</v>
      </c>
      <c r="H371" s="182">
        <v>0.44800000000000001</v>
      </c>
      <c r="I371" s="183"/>
      <c r="J371" s="184">
        <f>ROUND(I371*H371,2)</f>
        <v>0</v>
      </c>
      <c r="K371" s="180" t="s">
        <v>1</v>
      </c>
      <c r="L371" s="36"/>
      <c r="M371" s="185" t="s">
        <v>1</v>
      </c>
      <c r="N371" s="186" t="s">
        <v>42</v>
      </c>
      <c r="O371" s="72"/>
      <c r="P371" s="187">
        <f>O371*H371</f>
        <v>0</v>
      </c>
      <c r="Q371" s="187">
        <v>2.45329</v>
      </c>
      <c r="R371" s="187">
        <f>Q371*H371</f>
        <v>1.0990739199999999</v>
      </c>
      <c r="S371" s="187">
        <v>0</v>
      </c>
      <c r="T371" s="188">
        <f>S371*H371</f>
        <v>0</v>
      </c>
      <c r="AR371" s="189" t="s">
        <v>139</v>
      </c>
      <c r="AT371" s="189" t="s">
        <v>135</v>
      </c>
      <c r="AU371" s="189" t="s">
        <v>87</v>
      </c>
      <c r="AY371" s="17" t="s">
        <v>132</v>
      </c>
      <c r="BE371" s="190">
        <f>IF(N371="základní",J371,0)</f>
        <v>0</v>
      </c>
      <c r="BF371" s="190">
        <f>IF(N371="snížená",J371,0)</f>
        <v>0</v>
      </c>
      <c r="BG371" s="190">
        <f>IF(N371="zákl. přenesená",J371,0)</f>
        <v>0</v>
      </c>
      <c r="BH371" s="190">
        <f>IF(N371="sníž. přenesená",J371,0)</f>
        <v>0</v>
      </c>
      <c r="BI371" s="190">
        <f>IF(N371="nulová",J371,0)</f>
        <v>0</v>
      </c>
      <c r="BJ371" s="17" t="s">
        <v>85</v>
      </c>
      <c r="BK371" s="190">
        <f>ROUND(I371*H371,2)</f>
        <v>0</v>
      </c>
      <c r="BL371" s="17" t="s">
        <v>139</v>
      </c>
      <c r="BM371" s="189" t="s">
        <v>535</v>
      </c>
    </row>
    <row r="372" s="12" customFormat="1">
      <c r="B372" s="199"/>
      <c r="D372" s="191" t="s">
        <v>217</v>
      </c>
      <c r="E372" s="200" t="s">
        <v>1</v>
      </c>
      <c r="F372" s="201" t="s">
        <v>536</v>
      </c>
      <c r="H372" s="202">
        <v>0.44800000000000001</v>
      </c>
      <c r="I372" s="203"/>
      <c r="L372" s="199"/>
      <c r="M372" s="204"/>
      <c r="N372" s="205"/>
      <c r="O372" s="205"/>
      <c r="P372" s="205"/>
      <c r="Q372" s="205"/>
      <c r="R372" s="205"/>
      <c r="S372" s="205"/>
      <c r="T372" s="206"/>
      <c r="AT372" s="200" t="s">
        <v>217</v>
      </c>
      <c r="AU372" s="200" t="s">
        <v>87</v>
      </c>
      <c r="AV372" s="12" t="s">
        <v>87</v>
      </c>
      <c r="AW372" s="12" t="s">
        <v>32</v>
      </c>
      <c r="AX372" s="12" t="s">
        <v>85</v>
      </c>
      <c r="AY372" s="200" t="s">
        <v>132</v>
      </c>
    </row>
    <row r="373" s="1" customFormat="1" ht="24" customHeight="1">
      <c r="B373" s="177"/>
      <c r="C373" s="178" t="s">
        <v>537</v>
      </c>
      <c r="D373" s="178" t="s">
        <v>135</v>
      </c>
      <c r="E373" s="179" t="s">
        <v>538</v>
      </c>
      <c r="F373" s="180" t="s">
        <v>539</v>
      </c>
      <c r="G373" s="181" t="s">
        <v>215</v>
      </c>
      <c r="H373" s="182">
        <v>0.44800000000000001</v>
      </c>
      <c r="I373" s="183"/>
      <c r="J373" s="184">
        <f>ROUND(I373*H373,2)</f>
        <v>0</v>
      </c>
      <c r="K373" s="180" t="s">
        <v>1</v>
      </c>
      <c r="L373" s="36"/>
      <c r="M373" s="185" t="s">
        <v>1</v>
      </c>
      <c r="N373" s="186" t="s">
        <v>42</v>
      </c>
      <c r="O373" s="72"/>
      <c r="P373" s="187">
        <f>O373*H373</f>
        <v>0</v>
      </c>
      <c r="Q373" s="187">
        <v>0</v>
      </c>
      <c r="R373" s="187">
        <f>Q373*H373</f>
        <v>0</v>
      </c>
      <c r="S373" s="187">
        <v>0</v>
      </c>
      <c r="T373" s="188">
        <f>S373*H373</f>
        <v>0</v>
      </c>
      <c r="AR373" s="189" t="s">
        <v>139</v>
      </c>
      <c r="AT373" s="189" t="s">
        <v>135</v>
      </c>
      <c r="AU373" s="189" t="s">
        <v>87</v>
      </c>
      <c r="AY373" s="17" t="s">
        <v>132</v>
      </c>
      <c r="BE373" s="190">
        <f>IF(N373="základní",J373,0)</f>
        <v>0</v>
      </c>
      <c r="BF373" s="190">
        <f>IF(N373="snížená",J373,0)</f>
        <v>0</v>
      </c>
      <c r="BG373" s="190">
        <f>IF(N373="zákl. přenesená",J373,0)</f>
        <v>0</v>
      </c>
      <c r="BH373" s="190">
        <f>IF(N373="sníž. přenesená",J373,0)</f>
        <v>0</v>
      </c>
      <c r="BI373" s="190">
        <f>IF(N373="nulová",J373,0)</f>
        <v>0</v>
      </c>
      <c r="BJ373" s="17" t="s">
        <v>85</v>
      </c>
      <c r="BK373" s="190">
        <f>ROUND(I373*H373,2)</f>
        <v>0</v>
      </c>
      <c r="BL373" s="17" t="s">
        <v>139</v>
      </c>
      <c r="BM373" s="189" t="s">
        <v>540</v>
      </c>
    </row>
    <row r="374" s="12" customFormat="1">
      <c r="B374" s="199"/>
      <c r="D374" s="191" t="s">
        <v>217</v>
      </c>
      <c r="E374" s="200" t="s">
        <v>1</v>
      </c>
      <c r="F374" s="201" t="s">
        <v>536</v>
      </c>
      <c r="H374" s="202">
        <v>0.44800000000000001</v>
      </c>
      <c r="I374" s="203"/>
      <c r="L374" s="199"/>
      <c r="M374" s="204"/>
      <c r="N374" s="205"/>
      <c r="O374" s="205"/>
      <c r="P374" s="205"/>
      <c r="Q374" s="205"/>
      <c r="R374" s="205"/>
      <c r="S374" s="205"/>
      <c r="T374" s="206"/>
      <c r="AT374" s="200" t="s">
        <v>217</v>
      </c>
      <c r="AU374" s="200" t="s">
        <v>87</v>
      </c>
      <c r="AV374" s="12" t="s">
        <v>87</v>
      </c>
      <c r="AW374" s="12" t="s">
        <v>32</v>
      </c>
      <c r="AX374" s="12" t="s">
        <v>85</v>
      </c>
      <c r="AY374" s="200" t="s">
        <v>132</v>
      </c>
    </row>
    <row r="375" s="1" customFormat="1" ht="16.5" customHeight="1">
      <c r="B375" s="177"/>
      <c r="C375" s="178" t="s">
        <v>541</v>
      </c>
      <c r="D375" s="178" t="s">
        <v>135</v>
      </c>
      <c r="E375" s="179" t="s">
        <v>542</v>
      </c>
      <c r="F375" s="180" t="s">
        <v>543</v>
      </c>
      <c r="G375" s="181" t="s">
        <v>215</v>
      </c>
      <c r="H375" s="182">
        <v>22.713000000000001</v>
      </c>
      <c r="I375" s="183"/>
      <c r="J375" s="184">
        <f>ROUND(I375*H375,2)</f>
        <v>0</v>
      </c>
      <c r="K375" s="180" t="s">
        <v>1</v>
      </c>
      <c r="L375" s="36"/>
      <c r="M375" s="185" t="s">
        <v>1</v>
      </c>
      <c r="N375" s="186" t="s">
        <v>42</v>
      </c>
      <c r="O375" s="72"/>
      <c r="P375" s="187">
        <f>O375*H375</f>
        <v>0</v>
      </c>
      <c r="Q375" s="187">
        <v>2.02</v>
      </c>
      <c r="R375" s="187">
        <f>Q375*H375</f>
        <v>45.88026</v>
      </c>
      <c r="S375" s="187">
        <v>0</v>
      </c>
      <c r="T375" s="188">
        <f>S375*H375</f>
        <v>0</v>
      </c>
      <c r="AR375" s="189" t="s">
        <v>139</v>
      </c>
      <c r="AT375" s="189" t="s">
        <v>135</v>
      </c>
      <c r="AU375" s="189" t="s">
        <v>87</v>
      </c>
      <c r="AY375" s="17" t="s">
        <v>132</v>
      </c>
      <c r="BE375" s="190">
        <f>IF(N375="základní",J375,0)</f>
        <v>0</v>
      </c>
      <c r="BF375" s="190">
        <f>IF(N375="snížená",J375,0)</f>
        <v>0</v>
      </c>
      <c r="BG375" s="190">
        <f>IF(N375="zákl. přenesená",J375,0)</f>
        <v>0</v>
      </c>
      <c r="BH375" s="190">
        <f>IF(N375="sníž. přenesená",J375,0)</f>
        <v>0</v>
      </c>
      <c r="BI375" s="190">
        <f>IF(N375="nulová",J375,0)</f>
        <v>0</v>
      </c>
      <c r="BJ375" s="17" t="s">
        <v>85</v>
      </c>
      <c r="BK375" s="190">
        <f>ROUND(I375*H375,2)</f>
        <v>0</v>
      </c>
      <c r="BL375" s="17" t="s">
        <v>139</v>
      </c>
      <c r="BM375" s="189" t="s">
        <v>544</v>
      </c>
    </row>
    <row r="376" s="12" customFormat="1">
      <c r="B376" s="199"/>
      <c r="D376" s="191" t="s">
        <v>217</v>
      </c>
      <c r="E376" s="200" t="s">
        <v>1</v>
      </c>
      <c r="F376" s="201" t="s">
        <v>545</v>
      </c>
      <c r="H376" s="202">
        <v>19.582999999999998</v>
      </c>
      <c r="I376" s="203"/>
      <c r="L376" s="199"/>
      <c r="M376" s="204"/>
      <c r="N376" s="205"/>
      <c r="O376" s="205"/>
      <c r="P376" s="205"/>
      <c r="Q376" s="205"/>
      <c r="R376" s="205"/>
      <c r="S376" s="205"/>
      <c r="T376" s="206"/>
      <c r="AT376" s="200" t="s">
        <v>217</v>
      </c>
      <c r="AU376" s="200" t="s">
        <v>87</v>
      </c>
      <c r="AV376" s="12" t="s">
        <v>87</v>
      </c>
      <c r="AW376" s="12" t="s">
        <v>32</v>
      </c>
      <c r="AX376" s="12" t="s">
        <v>77</v>
      </c>
      <c r="AY376" s="200" t="s">
        <v>132</v>
      </c>
    </row>
    <row r="377" s="12" customFormat="1">
      <c r="B377" s="199"/>
      <c r="D377" s="191" t="s">
        <v>217</v>
      </c>
      <c r="E377" s="200" t="s">
        <v>1</v>
      </c>
      <c r="F377" s="201" t="s">
        <v>546</v>
      </c>
      <c r="H377" s="202">
        <v>3.1299999999999999</v>
      </c>
      <c r="I377" s="203"/>
      <c r="L377" s="199"/>
      <c r="M377" s="204"/>
      <c r="N377" s="205"/>
      <c r="O377" s="205"/>
      <c r="P377" s="205"/>
      <c r="Q377" s="205"/>
      <c r="R377" s="205"/>
      <c r="S377" s="205"/>
      <c r="T377" s="206"/>
      <c r="AT377" s="200" t="s">
        <v>217</v>
      </c>
      <c r="AU377" s="200" t="s">
        <v>87</v>
      </c>
      <c r="AV377" s="12" t="s">
        <v>87</v>
      </c>
      <c r="AW377" s="12" t="s">
        <v>32</v>
      </c>
      <c r="AX377" s="12" t="s">
        <v>77</v>
      </c>
      <c r="AY377" s="200" t="s">
        <v>132</v>
      </c>
    </row>
    <row r="378" s="13" customFormat="1">
      <c r="B378" s="207"/>
      <c r="D378" s="191" t="s">
        <v>217</v>
      </c>
      <c r="E378" s="208" t="s">
        <v>1</v>
      </c>
      <c r="F378" s="209" t="s">
        <v>220</v>
      </c>
      <c r="H378" s="210">
        <v>22.713000000000001</v>
      </c>
      <c r="I378" s="211"/>
      <c r="L378" s="207"/>
      <c r="M378" s="212"/>
      <c r="N378" s="213"/>
      <c r="O378" s="213"/>
      <c r="P378" s="213"/>
      <c r="Q378" s="213"/>
      <c r="R378" s="213"/>
      <c r="S378" s="213"/>
      <c r="T378" s="214"/>
      <c r="AT378" s="208" t="s">
        <v>217</v>
      </c>
      <c r="AU378" s="208" t="s">
        <v>87</v>
      </c>
      <c r="AV378" s="13" t="s">
        <v>139</v>
      </c>
      <c r="AW378" s="13" t="s">
        <v>32</v>
      </c>
      <c r="AX378" s="13" t="s">
        <v>85</v>
      </c>
      <c r="AY378" s="208" t="s">
        <v>132</v>
      </c>
    </row>
    <row r="379" s="1" customFormat="1" ht="16.5" customHeight="1">
      <c r="B379" s="177"/>
      <c r="C379" s="178" t="s">
        <v>547</v>
      </c>
      <c r="D379" s="178" t="s">
        <v>135</v>
      </c>
      <c r="E379" s="179" t="s">
        <v>548</v>
      </c>
      <c r="F379" s="180" t="s">
        <v>549</v>
      </c>
      <c r="G379" s="181" t="s">
        <v>312</v>
      </c>
      <c r="H379" s="182">
        <v>0.0060000000000000001</v>
      </c>
      <c r="I379" s="183"/>
      <c r="J379" s="184">
        <f>ROUND(I379*H379,2)</f>
        <v>0</v>
      </c>
      <c r="K379" s="180" t="s">
        <v>1</v>
      </c>
      <c r="L379" s="36"/>
      <c r="M379" s="185" t="s">
        <v>1</v>
      </c>
      <c r="N379" s="186" t="s">
        <v>42</v>
      </c>
      <c r="O379" s="72"/>
      <c r="P379" s="187">
        <f>O379*H379</f>
        <v>0</v>
      </c>
      <c r="Q379" s="187">
        <v>1.06277</v>
      </c>
      <c r="R379" s="187">
        <f>Q379*H379</f>
        <v>0.0063766200000000004</v>
      </c>
      <c r="S379" s="187">
        <v>0</v>
      </c>
      <c r="T379" s="188">
        <f>S379*H379</f>
        <v>0</v>
      </c>
      <c r="AR379" s="189" t="s">
        <v>139</v>
      </c>
      <c r="AT379" s="189" t="s">
        <v>135</v>
      </c>
      <c r="AU379" s="189" t="s">
        <v>87</v>
      </c>
      <c r="AY379" s="17" t="s">
        <v>132</v>
      </c>
      <c r="BE379" s="190">
        <f>IF(N379="základní",J379,0)</f>
        <v>0</v>
      </c>
      <c r="BF379" s="190">
        <f>IF(N379="snížená",J379,0)</f>
        <v>0</v>
      </c>
      <c r="BG379" s="190">
        <f>IF(N379="zákl. přenesená",J379,0)</f>
        <v>0</v>
      </c>
      <c r="BH379" s="190">
        <f>IF(N379="sníž. přenesená",J379,0)</f>
        <v>0</v>
      </c>
      <c r="BI379" s="190">
        <f>IF(N379="nulová",J379,0)</f>
        <v>0</v>
      </c>
      <c r="BJ379" s="17" t="s">
        <v>85</v>
      </c>
      <c r="BK379" s="190">
        <f>ROUND(I379*H379,2)</f>
        <v>0</v>
      </c>
      <c r="BL379" s="17" t="s">
        <v>139</v>
      </c>
      <c r="BM379" s="189" t="s">
        <v>550</v>
      </c>
    </row>
    <row r="380" s="12" customFormat="1">
      <c r="B380" s="199"/>
      <c r="D380" s="191" t="s">
        <v>217</v>
      </c>
      <c r="E380" s="200" t="s">
        <v>1</v>
      </c>
      <c r="F380" s="201" t="s">
        <v>551</v>
      </c>
      <c r="H380" s="202">
        <v>0.0060000000000000001</v>
      </c>
      <c r="I380" s="203"/>
      <c r="L380" s="199"/>
      <c r="M380" s="204"/>
      <c r="N380" s="205"/>
      <c r="O380" s="205"/>
      <c r="P380" s="205"/>
      <c r="Q380" s="205"/>
      <c r="R380" s="205"/>
      <c r="S380" s="205"/>
      <c r="T380" s="206"/>
      <c r="AT380" s="200" t="s">
        <v>217</v>
      </c>
      <c r="AU380" s="200" t="s">
        <v>87</v>
      </c>
      <c r="AV380" s="12" t="s">
        <v>87</v>
      </c>
      <c r="AW380" s="12" t="s">
        <v>32</v>
      </c>
      <c r="AX380" s="12" t="s">
        <v>85</v>
      </c>
      <c r="AY380" s="200" t="s">
        <v>132</v>
      </c>
    </row>
    <row r="381" s="1" customFormat="1" ht="16.5" customHeight="1">
      <c r="B381" s="177"/>
      <c r="C381" s="178" t="s">
        <v>552</v>
      </c>
      <c r="D381" s="178" t="s">
        <v>135</v>
      </c>
      <c r="E381" s="179" t="s">
        <v>553</v>
      </c>
      <c r="F381" s="180" t="s">
        <v>554</v>
      </c>
      <c r="G381" s="181" t="s">
        <v>312</v>
      </c>
      <c r="H381" s="182">
        <v>0.0080000000000000002</v>
      </c>
      <c r="I381" s="183"/>
      <c r="J381" s="184">
        <f>ROUND(I381*H381,2)</f>
        <v>0</v>
      </c>
      <c r="K381" s="180" t="s">
        <v>1</v>
      </c>
      <c r="L381" s="36"/>
      <c r="M381" s="185" t="s">
        <v>1</v>
      </c>
      <c r="N381" s="186" t="s">
        <v>42</v>
      </c>
      <c r="O381" s="72"/>
      <c r="P381" s="187">
        <f>O381*H381</f>
        <v>0</v>
      </c>
      <c r="Q381" s="187">
        <v>1.06277</v>
      </c>
      <c r="R381" s="187">
        <f>Q381*H381</f>
        <v>0.0085021599999999999</v>
      </c>
      <c r="S381" s="187">
        <v>0</v>
      </c>
      <c r="T381" s="188">
        <f>S381*H381</f>
        <v>0</v>
      </c>
      <c r="AR381" s="189" t="s">
        <v>139</v>
      </c>
      <c r="AT381" s="189" t="s">
        <v>135</v>
      </c>
      <c r="AU381" s="189" t="s">
        <v>87</v>
      </c>
      <c r="AY381" s="17" t="s">
        <v>132</v>
      </c>
      <c r="BE381" s="190">
        <f>IF(N381="základní",J381,0)</f>
        <v>0</v>
      </c>
      <c r="BF381" s="190">
        <f>IF(N381="snížená",J381,0)</f>
        <v>0</v>
      </c>
      <c r="BG381" s="190">
        <f>IF(N381="zákl. přenesená",J381,0)</f>
        <v>0</v>
      </c>
      <c r="BH381" s="190">
        <f>IF(N381="sníž. přenesená",J381,0)</f>
        <v>0</v>
      </c>
      <c r="BI381" s="190">
        <f>IF(N381="nulová",J381,0)</f>
        <v>0</v>
      </c>
      <c r="BJ381" s="17" t="s">
        <v>85</v>
      </c>
      <c r="BK381" s="190">
        <f>ROUND(I381*H381,2)</f>
        <v>0</v>
      </c>
      <c r="BL381" s="17" t="s">
        <v>139</v>
      </c>
      <c r="BM381" s="189" t="s">
        <v>555</v>
      </c>
    </row>
    <row r="382" s="12" customFormat="1">
      <c r="B382" s="199"/>
      <c r="D382" s="191" t="s">
        <v>217</v>
      </c>
      <c r="E382" s="200" t="s">
        <v>1</v>
      </c>
      <c r="F382" s="201" t="s">
        <v>556</v>
      </c>
      <c r="H382" s="202">
        <v>0.0080000000000000002</v>
      </c>
      <c r="I382" s="203"/>
      <c r="L382" s="199"/>
      <c r="M382" s="204"/>
      <c r="N382" s="205"/>
      <c r="O382" s="205"/>
      <c r="P382" s="205"/>
      <c r="Q382" s="205"/>
      <c r="R382" s="205"/>
      <c r="S382" s="205"/>
      <c r="T382" s="206"/>
      <c r="AT382" s="200" t="s">
        <v>217</v>
      </c>
      <c r="AU382" s="200" t="s">
        <v>87</v>
      </c>
      <c r="AV382" s="12" t="s">
        <v>87</v>
      </c>
      <c r="AW382" s="12" t="s">
        <v>32</v>
      </c>
      <c r="AX382" s="12" t="s">
        <v>85</v>
      </c>
      <c r="AY382" s="200" t="s">
        <v>132</v>
      </c>
    </row>
    <row r="383" s="1" customFormat="1" ht="24" customHeight="1">
      <c r="B383" s="177"/>
      <c r="C383" s="178" t="s">
        <v>557</v>
      </c>
      <c r="D383" s="178" t="s">
        <v>135</v>
      </c>
      <c r="E383" s="179" t="s">
        <v>558</v>
      </c>
      <c r="F383" s="180" t="s">
        <v>559</v>
      </c>
      <c r="G383" s="181" t="s">
        <v>312</v>
      </c>
      <c r="H383" s="182">
        <v>374.40499999999997</v>
      </c>
      <c r="I383" s="183"/>
      <c r="J383" s="184">
        <f>ROUND(I383*H383,2)</f>
        <v>0</v>
      </c>
      <c r="K383" s="180" t="s">
        <v>1</v>
      </c>
      <c r="L383" s="36"/>
      <c r="M383" s="185" t="s">
        <v>1</v>
      </c>
      <c r="N383" s="186" t="s">
        <v>42</v>
      </c>
      <c r="O383" s="72"/>
      <c r="P383" s="187">
        <f>O383*H383</f>
        <v>0</v>
      </c>
      <c r="Q383" s="187">
        <v>0</v>
      </c>
      <c r="R383" s="187">
        <f>Q383*H383</f>
        <v>0</v>
      </c>
      <c r="S383" s="187">
        <v>0</v>
      </c>
      <c r="T383" s="188">
        <f>S383*H383</f>
        <v>0</v>
      </c>
      <c r="AR383" s="189" t="s">
        <v>139</v>
      </c>
      <c r="AT383" s="189" t="s">
        <v>135</v>
      </c>
      <c r="AU383" s="189" t="s">
        <v>87</v>
      </c>
      <c r="AY383" s="17" t="s">
        <v>132</v>
      </c>
      <c r="BE383" s="190">
        <f>IF(N383="základní",J383,0)</f>
        <v>0</v>
      </c>
      <c r="BF383" s="190">
        <f>IF(N383="snížená",J383,0)</f>
        <v>0</v>
      </c>
      <c r="BG383" s="190">
        <f>IF(N383="zákl. přenesená",J383,0)</f>
        <v>0</v>
      </c>
      <c r="BH383" s="190">
        <f>IF(N383="sníž. přenesená",J383,0)</f>
        <v>0</v>
      </c>
      <c r="BI383" s="190">
        <f>IF(N383="nulová",J383,0)</f>
        <v>0</v>
      </c>
      <c r="BJ383" s="17" t="s">
        <v>85</v>
      </c>
      <c r="BK383" s="190">
        <f>ROUND(I383*H383,2)</f>
        <v>0</v>
      </c>
      <c r="BL383" s="17" t="s">
        <v>139</v>
      </c>
      <c r="BM383" s="189" t="s">
        <v>560</v>
      </c>
    </row>
    <row r="384" s="11" customFormat="1" ht="22.8" customHeight="1">
      <c r="B384" s="164"/>
      <c r="D384" s="165" t="s">
        <v>76</v>
      </c>
      <c r="E384" s="175" t="s">
        <v>178</v>
      </c>
      <c r="F384" s="175" t="s">
        <v>561</v>
      </c>
      <c r="I384" s="167"/>
      <c r="J384" s="176">
        <f>BK384</f>
        <v>0</v>
      </c>
      <c r="L384" s="164"/>
      <c r="M384" s="169"/>
      <c r="N384" s="170"/>
      <c r="O384" s="170"/>
      <c r="P384" s="171">
        <f>SUM(P385:P404)</f>
        <v>0</v>
      </c>
      <c r="Q384" s="170"/>
      <c r="R384" s="171">
        <f>SUM(R385:R404)</f>
        <v>0.26400000000000001</v>
      </c>
      <c r="S384" s="170"/>
      <c r="T384" s="172">
        <f>SUM(T385:T404)</f>
        <v>157.75319999999999</v>
      </c>
      <c r="AR384" s="165" t="s">
        <v>85</v>
      </c>
      <c r="AT384" s="173" t="s">
        <v>76</v>
      </c>
      <c r="AU384" s="173" t="s">
        <v>85</v>
      </c>
      <c r="AY384" s="165" t="s">
        <v>132</v>
      </c>
      <c r="BK384" s="174">
        <f>SUM(BK385:BK404)</f>
        <v>0</v>
      </c>
    </row>
    <row r="385" s="1" customFormat="1" ht="16.5" customHeight="1">
      <c r="B385" s="177"/>
      <c r="C385" s="178" t="s">
        <v>562</v>
      </c>
      <c r="D385" s="178" t="s">
        <v>135</v>
      </c>
      <c r="E385" s="179" t="s">
        <v>563</v>
      </c>
      <c r="F385" s="180" t="s">
        <v>564</v>
      </c>
      <c r="G385" s="181" t="s">
        <v>312</v>
      </c>
      <c r="H385" s="182">
        <v>0.26400000000000001</v>
      </c>
      <c r="I385" s="183"/>
      <c r="J385" s="184">
        <f>ROUND(I385*H385,2)</f>
        <v>0</v>
      </c>
      <c r="K385" s="180" t="s">
        <v>1</v>
      </c>
      <c r="L385" s="36"/>
      <c r="M385" s="185" t="s">
        <v>1</v>
      </c>
      <c r="N385" s="186" t="s">
        <v>42</v>
      </c>
      <c r="O385" s="72"/>
      <c r="P385" s="187">
        <f>O385*H385</f>
        <v>0</v>
      </c>
      <c r="Q385" s="187">
        <v>0</v>
      </c>
      <c r="R385" s="187">
        <f>Q385*H385</f>
        <v>0</v>
      </c>
      <c r="S385" s="187">
        <v>0</v>
      </c>
      <c r="T385" s="188">
        <f>S385*H385</f>
        <v>0</v>
      </c>
      <c r="AR385" s="189" t="s">
        <v>139</v>
      </c>
      <c r="AT385" s="189" t="s">
        <v>135</v>
      </c>
      <c r="AU385" s="189" t="s">
        <v>87</v>
      </c>
      <c r="AY385" s="17" t="s">
        <v>132</v>
      </c>
      <c r="BE385" s="190">
        <f>IF(N385="základní",J385,0)</f>
        <v>0</v>
      </c>
      <c r="BF385" s="190">
        <f>IF(N385="snížená",J385,0)</f>
        <v>0</v>
      </c>
      <c r="BG385" s="190">
        <f>IF(N385="zákl. přenesená",J385,0)</f>
        <v>0</v>
      </c>
      <c r="BH385" s="190">
        <f>IF(N385="sníž. přenesená",J385,0)</f>
        <v>0</v>
      </c>
      <c r="BI385" s="190">
        <f>IF(N385="nulová",J385,0)</f>
        <v>0</v>
      </c>
      <c r="BJ385" s="17" t="s">
        <v>85</v>
      </c>
      <c r="BK385" s="190">
        <f>ROUND(I385*H385,2)</f>
        <v>0</v>
      </c>
      <c r="BL385" s="17" t="s">
        <v>139</v>
      </c>
      <c r="BM385" s="189" t="s">
        <v>565</v>
      </c>
    </row>
    <row r="386" s="12" customFormat="1">
      <c r="B386" s="199"/>
      <c r="D386" s="191" t="s">
        <v>217</v>
      </c>
      <c r="E386" s="200" t="s">
        <v>1</v>
      </c>
      <c r="F386" s="201" t="s">
        <v>566</v>
      </c>
      <c r="H386" s="202">
        <v>0.26400000000000001</v>
      </c>
      <c r="I386" s="203"/>
      <c r="L386" s="199"/>
      <c r="M386" s="204"/>
      <c r="N386" s="205"/>
      <c r="O386" s="205"/>
      <c r="P386" s="205"/>
      <c r="Q386" s="205"/>
      <c r="R386" s="205"/>
      <c r="S386" s="205"/>
      <c r="T386" s="206"/>
      <c r="AT386" s="200" t="s">
        <v>217</v>
      </c>
      <c r="AU386" s="200" t="s">
        <v>87</v>
      </c>
      <c r="AV386" s="12" t="s">
        <v>87</v>
      </c>
      <c r="AW386" s="12" t="s">
        <v>32</v>
      </c>
      <c r="AX386" s="12" t="s">
        <v>85</v>
      </c>
      <c r="AY386" s="200" t="s">
        <v>132</v>
      </c>
    </row>
    <row r="387" s="1" customFormat="1" ht="16.5" customHeight="1">
      <c r="B387" s="177"/>
      <c r="C387" s="215" t="s">
        <v>567</v>
      </c>
      <c r="D387" s="215" t="s">
        <v>317</v>
      </c>
      <c r="E387" s="216" t="s">
        <v>568</v>
      </c>
      <c r="F387" s="217" t="s">
        <v>569</v>
      </c>
      <c r="G387" s="218" t="s">
        <v>312</v>
      </c>
      <c r="H387" s="219">
        <v>0.26400000000000001</v>
      </c>
      <c r="I387" s="220"/>
      <c r="J387" s="221">
        <f>ROUND(I387*H387,2)</f>
        <v>0</v>
      </c>
      <c r="K387" s="217" t="s">
        <v>1</v>
      </c>
      <c r="L387" s="222"/>
      <c r="M387" s="223" t="s">
        <v>1</v>
      </c>
      <c r="N387" s="224" t="s">
        <v>42</v>
      </c>
      <c r="O387" s="72"/>
      <c r="P387" s="187">
        <f>O387*H387</f>
        <v>0</v>
      </c>
      <c r="Q387" s="187">
        <v>1</v>
      </c>
      <c r="R387" s="187">
        <f>Q387*H387</f>
        <v>0.26400000000000001</v>
      </c>
      <c r="S387" s="187">
        <v>0</v>
      </c>
      <c r="T387" s="188">
        <f>S387*H387</f>
        <v>0</v>
      </c>
      <c r="AR387" s="189" t="s">
        <v>173</v>
      </c>
      <c r="AT387" s="189" t="s">
        <v>317</v>
      </c>
      <c r="AU387" s="189" t="s">
        <v>87</v>
      </c>
      <c r="AY387" s="17" t="s">
        <v>132</v>
      </c>
      <c r="BE387" s="190">
        <f>IF(N387="základní",J387,0)</f>
        <v>0</v>
      </c>
      <c r="BF387" s="190">
        <f>IF(N387="snížená",J387,0)</f>
        <v>0</v>
      </c>
      <c r="BG387" s="190">
        <f>IF(N387="zákl. přenesená",J387,0)</f>
        <v>0</v>
      </c>
      <c r="BH387" s="190">
        <f>IF(N387="sníž. přenesená",J387,0)</f>
        <v>0</v>
      </c>
      <c r="BI387" s="190">
        <f>IF(N387="nulová",J387,0)</f>
        <v>0</v>
      </c>
      <c r="BJ387" s="17" t="s">
        <v>85</v>
      </c>
      <c r="BK387" s="190">
        <f>ROUND(I387*H387,2)</f>
        <v>0</v>
      </c>
      <c r="BL387" s="17" t="s">
        <v>139</v>
      </c>
      <c r="BM387" s="189" t="s">
        <v>570</v>
      </c>
    </row>
    <row r="388" s="12" customFormat="1">
      <c r="B388" s="199"/>
      <c r="D388" s="191" t="s">
        <v>217</v>
      </c>
      <c r="E388" s="200" t="s">
        <v>1</v>
      </c>
      <c r="F388" s="201" t="s">
        <v>566</v>
      </c>
      <c r="H388" s="202">
        <v>0.26400000000000001</v>
      </c>
      <c r="I388" s="203"/>
      <c r="L388" s="199"/>
      <c r="M388" s="204"/>
      <c r="N388" s="205"/>
      <c r="O388" s="205"/>
      <c r="P388" s="205"/>
      <c r="Q388" s="205"/>
      <c r="R388" s="205"/>
      <c r="S388" s="205"/>
      <c r="T388" s="206"/>
      <c r="AT388" s="200" t="s">
        <v>217</v>
      </c>
      <c r="AU388" s="200" t="s">
        <v>87</v>
      </c>
      <c r="AV388" s="12" t="s">
        <v>87</v>
      </c>
      <c r="AW388" s="12" t="s">
        <v>32</v>
      </c>
      <c r="AX388" s="12" t="s">
        <v>85</v>
      </c>
      <c r="AY388" s="200" t="s">
        <v>132</v>
      </c>
    </row>
    <row r="389" s="1" customFormat="1" ht="24" customHeight="1">
      <c r="B389" s="177"/>
      <c r="C389" s="178" t="s">
        <v>571</v>
      </c>
      <c r="D389" s="178" t="s">
        <v>135</v>
      </c>
      <c r="E389" s="179" t="s">
        <v>572</v>
      </c>
      <c r="F389" s="180" t="s">
        <v>573</v>
      </c>
      <c r="G389" s="181" t="s">
        <v>215</v>
      </c>
      <c r="H389" s="182">
        <v>3.081</v>
      </c>
      <c r="I389" s="183"/>
      <c r="J389" s="184">
        <f>ROUND(I389*H389,2)</f>
        <v>0</v>
      </c>
      <c r="K389" s="180" t="s">
        <v>1</v>
      </c>
      <c r="L389" s="36"/>
      <c r="M389" s="185" t="s">
        <v>1</v>
      </c>
      <c r="N389" s="186" t="s">
        <v>42</v>
      </c>
      <c r="O389" s="72"/>
      <c r="P389" s="187">
        <f>O389*H389</f>
        <v>0</v>
      </c>
      <c r="Q389" s="187">
        <v>0</v>
      </c>
      <c r="R389" s="187">
        <f>Q389*H389</f>
        <v>0</v>
      </c>
      <c r="S389" s="187">
        <v>1.6000000000000001</v>
      </c>
      <c r="T389" s="188">
        <f>S389*H389</f>
        <v>4.9296000000000006</v>
      </c>
      <c r="AR389" s="189" t="s">
        <v>139</v>
      </c>
      <c r="AT389" s="189" t="s">
        <v>135</v>
      </c>
      <c r="AU389" s="189" t="s">
        <v>87</v>
      </c>
      <c r="AY389" s="17" t="s">
        <v>132</v>
      </c>
      <c r="BE389" s="190">
        <f>IF(N389="základní",J389,0)</f>
        <v>0</v>
      </c>
      <c r="BF389" s="190">
        <f>IF(N389="snížená",J389,0)</f>
        <v>0</v>
      </c>
      <c r="BG389" s="190">
        <f>IF(N389="zákl. přenesená",J389,0)</f>
        <v>0</v>
      </c>
      <c r="BH389" s="190">
        <f>IF(N389="sníž. přenesená",J389,0)</f>
        <v>0</v>
      </c>
      <c r="BI389" s="190">
        <f>IF(N389="nulová",J389,0)</f>
        <v>0</v>
      </c>
      <c r="BJ389" s="17" t="s">
        <v>85</v>
      </c>
      <c r="BK389" s="190">
        <f>ROUND(I389*H389,2)</f>
        <v>0</v>
      </c>
      <c r="BL389" s="17" t="s">
        <v>139</v>
      </c>
      <c r="BM389" s="189" t="s">
        <v>574</v>
      </c>
    </row>
    <row r="390" s="12" customFormat="1">
      <c r="B390" s="199"/>
      <c r="D390" s="191" t="s">
        <v>217</v>
      </c>
      <c r="E390" s="200" t="s">
        <v>1</v>
      </c>
      <c r="F390" s="201" t="s">
        <v>575</v>
      </c>
      <c r="H390" s="202">
        <v>3.081</v>
      </c>
      <c r="I390" s="203"/>
      <c r="L390" s="199"/>
      <c r="M390" s="204"/>
      <c r="N390" s="205"/>
      <c r="O390" s="205"/>
      <c r="P390" s="205"/>
      <c r="Q390" s="205"/>
      <c r="R390" s="205"/>
      <c r="S390" s="205"/>
      <c r="T390" s="206"/>
      <c r="AT390" s="200" t="s">
        <v>217</v>
      </c>
      <c r="AU390" s="200" t="s">
        <v>87</v>
      </c>
      <c r="AV390" s="12" t="s">
        <v>87</v>
      </c>
      <c r="AW390" s="12" t="s">
        <v>32</v>
      </c>
      <c r="AX390" s="12" t="s">
        <v>85</v>
      </c>
      <c r="AY390" s="200" t="s">
        <v>132</v>
      </c>
    </row>
    <row r="391" s="1" customFormat="1" ht="24" customHeight="1">
      <c r="B391" s="177"/>
      <c r="C391" s="178" t="s">
        <v>576</v>
      </c>
      <c r="D391" s="178" t="s">
        <v>135</v>
      </c>
      <c r="E391" s="179" t="s">
        <v>577</v>
      </c>
      <c r="F391" s="180" t="s">
        <v>578</v>
      </c>
      <c r="G391" s="181" t="s">
        <v>215</v>
      </c>
      <c r="H391" s="182">
        <v>68.438999999999993</v>
      </c>
      <c r="I391" s="183"/>
      <c r="J391" s="184">
        <f>ROUND(I391*H391,2)</f>
        <v>0</v>
      </c>
      <c r="K391" s="180" t="s">
        <v>1</v>
      </c>
      <c r="L391" s="36"/>
      <c r="M391" s="185" t="s">
        <v>1</v>
      </c>
      <c r="N391" s="186" t="s">
        <v>42</v>
      </c>
      <c r="O391" s="72"/>
      <c r="P391" s="187">
        <f>O391*H391</f>
        <v>0</v>
      </c>
      <c r="Q391" s="187">
        <v>0</v>
      </c>
      <c r="R391" s="187">
        <f>Q391*H391</f>
        <v>0</v>
      </c>
      <c r="S391" s="187">
        <v>2.2000000000000002</v>
      </c>
      <c r="T391" s="188">
        <f>S391*H391</f>
        <v>150.5658</v>
      </c>
      <c r="AR391" s="189" t="s">
        <v>139</v>
      </c>
      <c r="AT391" s="189" t="s">
        <v>135</v>
      </c>
      <c r="AU391" s="189" t="s">
        <v>87</v>
      </c>
      <c r="AY391" s="17" t="s">
        <v>132</v>
      </c>
      <c r="BE391" s="190">
        <f>IF(N391="základní",J391,0)</f>
        <v>0</v>
      </c>
      <c r="BF391" s="190">
        <f>IF(N391="snížená",J391,0)</f>
        <v>0</v>
      </c>
      <c r="BG391" s="190">
        <f>IF(N391="zákl. přenesená",J391,0)</f>
        <v>0</v>
      </c>
      <c r="BH391" s="190">
        <f>IF(N391="sníž. přenesená",J391,0)</f>
        <v>0</v>
      </c>
      <c r="BI391" s="190">
        <f>IF(N391="nulová",J391,0)</f>
        <v>0</v>
      </c>
      <c r="BJ391" s="17" t="s">
        <v>85</v>
      </c>
      <c r="BK391" s="190">
        <f>ROUND(I391*H391,2)</f>
        <v>0</v>
      </c>
      <c r="BL391" s="17" t="s">
        <v>139</v>
      </c>
      <c r="BM391" s="189" t="s">
        <v>579</v>
      </c>
    </row>
    <row r="392" s="12" customFormat="1">
      <c r="B392" s="199"/>
      <c r="D392" s="191" t="s">
        <v>217</v>
      </c>
      <c r="E392" s="200" t="s">
        <v>1</v>
      </c>
      <c r="F392" s="201" t="s">
        <v>580</v>
      </c>
      <c r="H392" s="202">
        <v>68.438999999999993</v>
      </c>
      <c r="I392" s="203"/>
      <c r="L392" s="199"/>
      <c r="M392" s="204"/>
      <c r="N392" s="205"/>
      <c r="O392" s="205"/>
      <c r="P392" s="205"/>
      <c r="Q392" s="205"/>
      <c r="R392" s="205"/>
      <c r="S392" s="205"/>
      <c r="T392" s="206"/>
      <c r="AT392" s="200" t="s">
        <v>217</v>
      </c>
      <c r="AU392" s="200" t="s">
        <v>87</v>
      </c>
      <c r="AV392" s="12" t="s">
        <v>87</v>
      </c>
      <c r="AW392" s="12" t="s">
        <v>32</v>
      </c>
      <c r="AX392" s="12" t="s">
        <v>85</v>
      </c>
      <c r="AY392" s="200" t="s">
        <v>132</v>
      </c>
    </row>
    <row r="393" s="1" customFormat="1" ht="24" customHeight="1">
      <c r="B393" s="177"/>
      <c r="C393" s="178" t="s">
        <v>581</v>
      </c>
      <c r="D393" s="178" t="s">
        <v>135</v>
      </c>
      <c r="E393" s="179" t="s">
        <v>582</v>
      </c>
      <c r="F393" s="180" t="s">
        <v>583</v>
      </c>
      <c r="G393" s="181" t="s">
        <v>215</v>
      </c>
      <c r="H393" s="182">
        <v>0.51400000000000001</v>
      </c>
      <c r="I393" s="183"/>
      <c r="J393" s="184">
        <f>ROUND(I393*H393,2)</f>
        <v>0</v>
      </c>
      <c r="K393" s="180" t="s">
        <v>1</v>
      </c>
      <c r="L393" s="36"/>
      <c r="M393" s="185" t="s">
        <v>1</v>
      </c>
      <c r="N393" s="186" t="s">
        <v>42</v>
      </c>
      <c r="O393" s="72"/>
      <c r="P393" s="187">
        <f>O393*H393</f>
        <v>0</v>
      </c>
      <c r="Q393" s="187">
        <v>0</v>
      </c>
      <c r="R393" s="187">
        <f>Q393*H393</f>
        <v>0</v>
      </c>
      <c r="S393" s="187">
        <v>2.2000000000000002</v>
      </c>
      <c r="T393" s="188">
        <f>S393*H393</f>
        <v>1.1308</v>
      </c>
      <c r="AR393" s="189" t="s">
        <v>139</v>
      </c>
      <c r="AT393" s="189" t="s">
        <v>135</v>
      </c>
      <c r="AU393" s="189" t="s">
        <v>87</v>
      </c>
      <c r="AY393" s="17" t="s">
        <v>132</v>
      </c>
      <c r="BE393" s="190">
        <f>IF(N393="základní",J393,0)</f>
        <v>0</v>
      </c>
      <c r="BF393" s="190">
        <f>IF(N393="snížená",J393,0)</f>
        <v>0</v>
      </c>
      <c r="BG393" s="190">
        <f>IF(N393="zákl. přenesená",J393,0)</f>
        <v>0</v>
      </c>
      <c r="BH393" s="190">
        <f>IF(N393="sníž. přenesená",J393,0)</f>
        <v>0</v>
      </c>
      <c r="BI393" s="190">
        <f>IF(N393="nulová",J393,0)</f>
        <v>0</v>
      </c>
      <c r="BJ393" s="17" t="s">
        <v>85</v>
      </c>
      <c r="BK393" s="190">
        <f>ROUND(I393*H393,2)</f>
        <v>0</v>
      </c>
      <c r="BL393" s="17" t="s">
        <v>139</v>
      </c>
      <c r="BM393" s="189" t="s">
        <v>584</v>
      </c>
    </row>
    <row r="394" s="12" customFormat="1">
      <c r="B394" s="199"/>
      <c r="D394" s="191" t="s">
        <v>217</v>
      </c>
      <c r="E394" s="200" t="s">
        <v>1</v>
      </c>
      <c r="F394" s="201" t="s">
        <v>585</v>
      </c>
      <c r="H394" s="202">
        <v>0.51400000000000001</v>
      </c>
      <c r="I394" s="203"/>
      <c r="L394" s="199"/>
      <c r="M394" s="204"/>
      <c r="N394" s="205"/>
      <c r="O394" s="205"/>
      <c r="P394" s="205"/>
      <c r="Q394" s="205"/>
      <c r="R394" s="205"/>
      <c r="S394" s="205"/>
      <c r="T394" s="206"/>
      <c r="AT394" s="200" t="s">
        <v>217</v>
      </c>
      <c r="AU394" s="200" t="s">
        <v>87</v>
      </c>
      <c r="AV394" s="12" t="s">
        <v>87</v>
      </c>
      <c r="AW394" s="12" t="s">
        <v>32</v>
      </c>
      <c r="AX394" s="12" t="s">
        <v>85</v>
      </c>
      <c r="AY394" s="200" t="s">
        <v>132</v>
      </c>
    </row>
    <row r="395" s="1" customFormat="1" ht="36" customHeight="1">
      <c r="B395" s="177"/>
      <c r="C395" s="178" t="s">
        <v>586</v>
      </c>
      <c r="D395" s="178" t="s">
        <v>135</v>
      </c>
      <c r="E395" s="179" t="s">
        <v>587</v>
      </c>
      <c r="F395" s="180" t="s">
        <v>588</v>
      </c>
      <c r="G395" s="181" t="s">
        <v>248</v>
      </c>
      <c r="H395" s="182">
        <v>20.539999999999999</v>
      </c>
      <c r="I395" s="183"/>
      <c r="J395" s="184">
        <f>ROUND(I395*H395,2)</f>
        <v>0</v>
      </c>
      <c r="K395" s="180" t="s">
        <v>1</v>
      </c>
      <c r="L395" s="36"/>
      <c r="M395" s="185" t="s">
        <v>1</v>
      </c>
      <c r="N395" s="186" t="s">
        <v>42</v>
      </c>
      <c r="O395" s="72"/>
      <c r="P395" s="187">
        <f>O395*H395</f>
        <v>0</v>
      </c>
      <c r="Q395" s="187">
        <v>0</v>
      </c>
      <c r="R395" s="187">
        <f>Q395*H395</f>
        <v>0</v>
      </c>
      <c r="S395" s="187">
        <v>0.050000000000000003</v>
      </c>
      <c r="T395" s="188">
        <f>S395*H395</f>
        <v>1.0269999999999999</v>
      </c>
      <c r="AR395" s="189" t="s">
        <v>139</v>
      </c>
      <c r="AT395" s="189" t="s">
        <v>135</v>
      </c>
      <c r="AU395" s="189" t="s">
        <v>87</v>
      </c>
      <c r="AY395" s="17" t="s">
        <v>132</v>
      </c>
      <c r="BE395" s="190">
        <f>IF(N395="základní",J395,0)</f>
        <v>0</v>
      </c>
      <c r="BF395" s="190">
        <f>IF(N395="snížená",J395,0)</f>
        <v>0</v>
      </c>
      <c r="BG395" s="190">
        <f>IF(N395="zákl. přenesená",J395,0)</f>
        <v>0</v>
      </c>
      <c r="BH395" s="190">
        <f>IF(N395="sníž. přenesená",J395,0)</f>
        <v>0</v>
      </c>
      <c r="BI395" s="190">
        <f>IF(N395="nulová",J395,0)</f>
        <v>0</v>
      </c>
      <c r="BJ395" s="17" t="s">
        <v>85</v>
      </c>
      <c r="BK395" s="190">
        <f>ROUND(I395*H395,2)</f>
        <v>0</v>
      </c>
      <c r="BL395" s="17" t="s">
        <v>139</v>
      </c>
      <c r="BM395" s="189" t="s">
        <v>589</v>
      </c>
    </row>
    <row r="396" s="12" customFormat="1">
      <c r="B396" s="199"/>
      <c r="D396" s="191" t="s">
        <v>217</v>
      </c>
      <c r="E396" s="200" t="s">
        <v>1</v>
      </c>
      <c r="F396" s="201" t="s">
        <v>590</v>
      </c>
      <c r="H396" s="202">
        <v>20.539999999999999</v>
      </c>
      <c r="I396" s="203"/>
      <c r="L396" s="199"/>
      <c r="M396" s="204"/>
      <c r="N396" s="205"/>
      <c r="O396" s="205"/>
      <c r="P396" s="205"/>
      <c r="Q396" s="205"/>
      <c r="R396" s="205"/>
      <c r="S396" s="205"/>
      <c r="T396" s="206"/>
      <c r="AT396" s="200" t="s">
        <v>217</v>
      </c>
      <c r="AU396" s="200" t="s">
        <v>87</v>
      </c>
      <c r="AV396" s="12" t="s">
        <v>87</v>
      </c>
      <c r="AW396" s="12" t="s">
        <v>32</v>
      </c>
      <c r="AX396" s="12" t="s">
        <v>85</v>
      </c>
      <c r="AY396" s="200" t="s">
        <v>132</v>
      </c>
    </row>
    <row r="397" s="1" customFormat="1" ht="16.5" customHeight="1">
      <c r="B397" s="177"/>
      <c r="C397" s="178" t="s">
        <v>591</v>
      </c>
      <c r="D397" s="178" t="s">
        <v>135</v>
      </c>
      <c r="E397" s="179" t="s">
        <v>592</v>
      </c>
      <c r="F397" s="180" t="s">
        <v>593</v>
      </c>
      <c r="G397" s="181" t="s">
        <v>594</v>
      </c>
      <c r="H397" s="182">
        <v>1</v>
      </c>
      <c r="I397" s="183"/>
      <c r="J397" s="184">
        <f>ROUND(I397*H397,2)</f>
        <v>0</v>
      </c>
      <c r="K397" s="180" t="s">
        <v>1</v>
      </c>
      <c r="L397" s="36"/>
      <c r="M397" s="185" t="s">
        <v>1</v>
      </c>
      <c r="N397" s="186" t="s">
        <v>42</v>
      </c>
      <c r="O397" s="72"/>
      <c r="P397" s="187">
        <f>O397*H397</f>
        <v>0</v>
      </c>
      <c r="Q397" s="187">
        <v>0</v>
      </c>
      <c r="R397" s="187">
        <f>Q397*H397</f>
        <v>0</v>
      </c>
      <c r="S397" s="187">
        <v>0.050000000000000003</v>
      </c>
      <c r="T397" s="188">
        <f>S397*H397</f>
        <v>0.050000000000000003</v>
      </c>
      <c r="AR397" s="189" t="s">
        <v>139</v>
      </c>
      <c r="AT397" s="189" t="s">
        <v>135</v>
      </c>
      <c r="AU397" s="189" t="s">
        <v>87</v>
      </c>
      <c r="AY397" s="17" t="s">
        <v>132</v>
      </c>
      <c r="BE397" s="190">
        <f>IF(N397="základní",J397,0)</f>
        <v>0</v>
      </c>
      <c r="BF397" s="190">
        <f>IF(N397="snížená",J397,0)</f>
        <v>0</v>
      </c>
      <c r="BG397" s="190">
        <f>IF(N397="zákl. přenesená",J397,0)</f>
        <v>0</v>
      </c>
      <c r="BH397" s="190">
        <f>IF(N397="sníž. přenesená",J397,0)</f>
        <v>0</v>
      </c>
      <c r="BI397" s="190">
        <f>IF(N397="nulová",J397,0)</f>
        <v>0</v>
      </c>
      <c r="BJ397" s="17" t="s">
        <v>85</v>
      </c>
      <c r="BK397" s="190">
        <f>ROUND(I397*H397,2)</f>
        <v>0</v>
      </c>
      <c r="BL397" s="17" t="s">
        <v>139</v>
      </c>
      <c r="BM397" s="189" t="s">
        <v>595</v>
      </c>
    </row>
    <row r="398" s="1" customFormat="1">
      <c r="B398" s="36"/>
      <c r="D398" s="191" t="s">
        <v>157</v>
      </c>
      <c r="F398" s="192" t="s">
        <v>596</v>
      </c>
      <c r="I398" s="117"/>
      <c r="L398" s="36"/>
      <c r="M398" s="193"/>
      <c r="N398" s="72"/>
      <c r="O398" s="72"/>
      <c r="P398" s="72"/>
      <c r="Q398" s="72"/>
      <c r="R398" s="72"/>
      <c r="S398" s="72"/>
      <c r="T398" s="73"/>
      <c r="AT398" s="17" t="s">
        <v>157</v>
      </c>
      <c r="AU398" s="17" t="s">
        <v>87</v>
      </c>
    </row>
    <row r="399" s="12" customFormat="1">
      <c r="B399" s="199"/>
      <c r="D399" s="191" t="s">
        <v>217</v>
      </c>
      <c r="E399" s="200" t="s">
        <v>1</v>
      </c>
      <c r="F399" s="201" t="s">
        <v>85</v>
      </c>
      <c r="H399" s="202">
        <v>1</v>
      </c>
      <c r="I399" s="203"/>
      <c r="L399" s="199"/>
      <c r="M399" s="204"/>
      <c r="N399" s="205"/>
      <c r="O399" s="205"/>
      <c r="P399" s="205"/>
      <c r="Q399" s="205"/>
      <c r="R399" s="205"/>
      <c r="S399" s="205"/>
      <c r="T399" s="206"/>
      <c r="AT399" s="200" t="s">
        <v>217</v>
      </c>
      <c r="AU399" s="200" t="s">
        <v>87</v>
      </c>
      <c r="AV399" s="12" t="s">
        <v>87</v>
      </c>
      <c r="AW399" s="12" t="s">
        <v>32</v>
      </c>
      <c r="AX399" s="12" t="s">
        <v>77</v>
      </c>
      <c r="AY399" s="200" t="s">
        <v>132</v>
      </c>
    </row>
    <row r="400" s="13" customFormat="1">
      <c r="B400" s="207"/>
      <c r="D400" s="191" t="s">
        <v>217</v>
      </c>
      <c r="E400" s="208" t="s">
        <v>1</v>
      </c>
      <c r="F400" s="209" t="s">
        <v>220</v>
      </c>
      <c r="H400" s="210">
        <v>1</v>
      </c>
      <c r="I400" s="211"/>
      <c r="L400" s="207"/>
      <c r="M400" s="212"/>
      <c r="N400" s="213"/>
      <c r="O400" s="213"/>
      <c r="P400" s="213"/>
      <c r="Q400" s="213"/>
      <c r="R400" s="213"/>
      <c r="S400" s="213"/>
      <c r="T400" s="214"/>
      <c r="AT400" s="208" t="s">
        <v>217</v>
      </c>
      <c r="AU400" s="208" t="s">
        <v>87</v>
      </c>
      <c r="AV400" s="13" t="s">
        <v>139</v>
      </c>
      <c r="AW400" s="13" t="s">
        <v>32</v>
      </c>
      <c r="AX400" s="13" t="s">
        <v>85</v>
      </c>
      <c r="AY400" s="208" t="s">
        <v>132</v>
      </c>
    </row>
    <row r="401" s="1" customFormat="1" ht="16.5" customHeight="1">
      <c r="B401" s="177"/>
      <c r="C401" s="178" t="s">
        <v>597</v>
      </c>
      <c r="D401" s="178" t="s">
        <v>135</v>
      </c>
      <c r="E401" s="179" t="s">
        <v>598</v>
      </c>
      <c r="F401" s="180" t="s">
        <v>599</v>
      </c>
      <c r="G401" s="181" t="s">
        <v>594</v>
      </c>
      <c r="H401" s="182">
        <v>1</v>
      </c>
      <c r="I401" s="183"/>
      <c r="J401" s="184">
        <f>ROUND(I401*H401,2)</f>
        <v>0</v>
      </c>
      <c r="K401" s="180" t="s">
        <v>1</v>
      </c>
      <c r="L401" s="36"/>
      <c r="M401" s="185" t="s">
        <v>1</v>
      </c>
      <c r="N401" s="186" t="s">
        <v>42</v>
      </c>
      <c r="O401" s="72"/>
      <c r="P401" s="187">
        <f>O401*H401</f>
        <v>0</v>
      </c>
      <c r="Q401" s="187">
        <v>0</v>
      </c>
      <c r="R401" s="187">
        <f>Q401*H401</f>
        <v>0</v>
      </c>
      <c r="S401" s="187">
        <v>0.050000000000000003</v>
      </c>
      <c r="T401" s="188">
        <f>S401*H401</f>
        <v>0.050000000000000003</v>
      </c>
      <c r="AR401" s="189" t="s">
        <v>139</v>
      </c>
      <c r="AT401" s="189" t="s">
        <v>135</v>
      </c>
      <c r="AU401" s="189" t="s">
        <v>87</v>
      </c>
      <c r="AY401" s="17" t="s">
        <v>132</v>
      </c>
      <c r="BE401" s="190">
        <f>IF(N401="základní",J401,0)</f>
        <v>0</v>
      </c>
      <c r="BF401" s="190">
        <f>IF(N401="snížená",J401,0)</f>
        <v>0</v>
      </c>
      <c r="BG401" s="190">
        <f>IF(N401="zákl. přenesená",J401,0)</f>
        <v>0</v>
      </c>
      <c r="BH401" s="190">
        <f>IF(N401="sníž. přenesená",J401,0)</f>
        <v>0</v>
      </c>
      <c r="BI401" s="190">
        <f>IF(N401="nulová",J401,0)</f>
        <v>0</v>
      </c>
      <c r="BJ401" s="17" t="s">
        <v>85</v>
      </c>
      <c r="BK401" s="190">
        <f>ROUND(I401*H401,2)</f>
        <v>0</v>
      </c>
      <c r="BL401" s="17" t="s">
        <v>139</v>
      </c>
      <c r="BM401" s="189" t="s">
        <v>600</v>
      </c>
    </row>
    <row r="402" s="1" customFormat="1">
      <c r="B402" s="36"/>
      <c r="D402" s="191" t="s">
        <v>157</v>
      </c>
      <c r="F402" s="192" t="s">
        <v>601</v>
      </c>
      <c r="I402" s="117"/>
      <c r="L402" s="36"/>
      <c r="M402" s="193"/>
      <c r="N402" s="72"/>
      <c r="O402" s="72"/>
      <c r="P402" s="72"/>
      <c r="Q402" s="72"/>
      <c r="R402" s="72"/>
      <c r="S402" s="72"/>
      <c r="T402" s="73"/>
      <c r="AT402" s="17" t="s">
        <v>157</v>
      </c>
      <c r="AU402" s="17" t="s">
        <v>87</v>
      </c>
    </row>
    <row r="403" s="12" customFormat="1">
      <c r="B403" s="199"/>
      <c r="D403" s="191" t="s">
        <v>217</v>
      </c>
      <c r="E403" s="200" t="s">
        <v>1</v>
      </c>
      <c r="F403" s="201" t="s">
        <v>85</v>
      </c>
      <c r="H403" s="202">
        <v>1</v>
      </c>
      <c r="I403" s="203"/>
      <c r="L403" s="199"/>
      <c r="M403" s="204"/>
      <c r="N403" s="205"/>
      <c r="O403" s="205"/>
      <c r="P403" s="205"/>
      <c r="Q403" s="205"/>
      <c r="R403" s="205"/>
      <c r="S403" s="205"/>
      <c r="T403" s="206"/>
      <c r="AT403" s="200" t="s">
        <v>217</v>
      </c>
      <c r="AU403" s="200" t="s">
        <v>87</v>
      </c>
      <c r="AV403" s="12" t="s">
        <v>87</v>
      </c>
      <c r="AW403" s="12" t="s">
        <v>32</v>
      </c>
      <c r="AX403" s="12" t="s">
        <v>77</v>
      </c>
      <c r="AY403" s="200" t="s">
        <v>132</v>
      </c>
    </row>
    <row r="404" s="13" customFormat="1">
      <c r="B404" s="207"/>
      <c r="D404" s="191" t="s">
        <v>217</v>
      </c>
      <c r="E404" s="208" t="s">
        <v>1</v>
      </c>
      <c r="F404" s="209" t="s">
        <v>220</v>
      </c>
      <c r="H404" s="210">
        <v>1</v>
      </c>
      <c r="I404" s="211"/>
      <c r="L404" s="207"/>
      <c r="M404" s="212"/>
      <c r="N404" s="213"/>
      <c r="O404" s="213"/>
      <c r="P404" s="213"/>
      <c r="Q404" s="213"/>
      <c r="R404" s="213"/>
      <c r="S404" s="213"/>
      <c r="T404" s="214"/>
      <c r="AT404" s="208" t="s">
        <v>217</v>
      </c>
      <c r="AU404" s="208" t="s">
        <v>87</v>
      </c>
      <c r="AV404" s="13" t="s">
        <v>139</v>
      </c>
      <c r="AW404" s="13" t="s">
        <v>32</v>
      </c>
      <c r="AX404" s="13" t="s">
        <v>85</v>
      </c>
      <c r="AY404" s="208" t="s">
        <v>132</v>
      </c>
    </row>
    <row r="405" s="11" customFormat="1" ht="25.92" customHeight="1">
      <c r="B405" s="164"/>
      <c r="D405" s="165" t="s">
        <v>76</v>
      </c>
      <c r="E405" s="166" t="s">
        <v>602</v>
      </c>
      <c r="F405" s="166" t="s">
        <v>603</v>
      </c>
      <c r="I405" s="167"/>
      <c r="J405" s="168">
        <f>BK405</f>
        <v>0</v>
      </c>
      <c r="L405" s="164"/>
      <c r="M405" s="169"/>
      <c r="N405" s="170"/>
      <c r="O405" s="170"/>
      <c r="P405" s="171">
        <f>P406+P429+P441+P471+P476+P484+P490+P509+P525+P531+P574+P591+P614+P622+P632</f>
        <v>0</v>
      </c>
      <c r="Q405" s="170"/>
      <c r="R405" s="171">
        <f>R406+R429+R441+R471+R476+R484+R490+R509+R525+R531+R574+R591+R614+R622+R632</f>
        <v>39.378829020000005</v>
      </c>
      <c r="S405" s="170"/>
      <c r="T405" s="172">
        <f>T406+T429+T441+T471+T476+T484+T490+T509+T525+T531+T574+T591+T614+T622+T632</f>
        <v>5.1877045900000001</v>
      </c>
      <c r="AR405" s="165" t="s">
        <v>87</v>
      </c>
      <c r="AT405" s="173" t="s">
        <v>76</v>
      </c>
      <c r="AU405" s="173" t="s">
        <v>77</v>
      </c>
      <c r="AY405" s="165" t="s">
        <v>132</v>
      </c>
      <c r="BK405" s="174">
        <f>BK406+BK429+BK441+BK471+BK476+BK484+BK490+BK509+BK525+BK531+BK574+BK591+BK614+BK622+BK632</f>
        <v>0</v>
      </c>
    </row>
    <row r="406" s="11" customFormat="1" ht="22.8" customHeight="1">
      <c r="B406" s="164"/>
      <c r="D406" s="165" t="s">
        <v>76</v>
      </c>
      <c r="E406" s="175" t="s">
        <v>604</v>
      </c>
      <c r="F406" s="175" t="s">
        <v>605</v>
      </c>
      <c r="I406" s="167"/>
      <c r="J406" s="176">
        <f>BK406</f>
        <v>0</v>
      </c>
      <c r="L406" s="164"/>
      <c r="M406" s="169"/>
      <c r="N406" s="170"/>
      <c r="O406" s="170"/>
      <c r="P406" s="171">
        <f>SUM(P407:P428)</f>
        <v>0</v>
      </c>
      <c r="Q406" s="170"/>
      <c r="R406" s="171">
        <f>SUM(R407:R428)</f>
        <v>2.2385958799999996</v>
      </c>
      <c r="S406" s="170"/>
      <c r="T406" s="172">
        <f>SUM(T407:T428)</f>
        <v>0</v>
      </c>
      <c r="AR406" s="165" t="s">
        <v>87</v>
      </c>
      <c r="AT406" s="173" t="s">
        <v>76</v>
      </c>
      <c r="AU406" s="173" t="s">
        <v>85</v>
      </c>
      <c r="AY406" s="165" t="s">
        <v>132</v>
      </c>
      <c r="BK406" s="174">
        <f>SUM(BK407:BK428)</f>
        <v>0</v>
      </c>
    </row>
    <row r="407" s="1" customFormat="1" ht="24" customHeight="1">
      <c r="B407" s="177"/>
      <c r="C407" s="178" t="s">
        <v>606</v>
      </c>
      <c r="D407" s="178" t="s">
        <v>135</v>
      </c>
      <c r="E407" s="179" t="s">
        <v>607</v>
      </c>
      <c r="F407" s="180" t="s">
        <v>608</v>
      </c>
      <c r="G407" s="181" t="s">
        <v>248</v>
      </c>
      <c r="H407" s="182">
        <v>66.019999999999996</v>
      </c>
      <c r="I407" s="183"/>
      <c r="J407" s="184">
        <f>ROUND(I407*H407,2)</f>
        <v>0</v>
      </c>
      <c r="K407" s="180" t="s">
        <v>1</v>
      </c>
      <c r="L407" s="36"/>
      <c r="M407" s="185" t="s">
        <v>1</v>
      </c>
      <c r="N407" s="186" t="s">
        <v>42</v>
      </c>
      <c r="O407" s="72"/>
      <c r="P407" s="187">
        <f>O407*H407</f>
        <v>0</v>
      </c>
      <c r="Q407" s="187">
        <v>3.0000000000000001E-05</v>
      </c>
      <c r="R407" s="187">
        <f>Q407*H407</f>
        <v>0.0019805999999999999</v>
      </c>
      <c r="S407" s="187">
        <v>0</v>
      </c>
      <c r="T407" s="188">
        <f>S407*H407</f>
        <v>0</v>
      </c>
      <c r="AR407" s="189" t="s">
        <v>294</v>
      </c>
      <c r="AT407" s="189" t="s">
        <v>135</v>
      </c>
      <c r="AU407" s="189" t="s">
        <v>87</v>
      </c>
      <c r="AY407" s="17" t="s">
        <v>132</v>
      </c>
      <c r="BE407" s="190">
        <f>IF(N407="základní",J407,0)</f>
        <v>0</v>
      </c>
      <c r="BF407" s="190">
        <f>IF(N407="snížená",J407,0)</f>
        <v>0</v>
      </c>
      <c r="BG407" s="190">
        <f>IF(N407="zákl. přenesená",J407,0)</f>
        <v>0</v>
      </c>
      <c r="BH407" s="190">
        <f>IF(N407="sníž. přenesená",J407,0)</f>
        <v>0</v>
      </c>
      <c r="BI407" s="190">
        <f>IF(N407="nulová",J407,0)</f>
        <v>0</v>
      </c>
      <c r="BJ407" s="17" t="s">
        <v>85</v>
      </c>
      <c r="BK407" s="190">
        <f>ROUND(I407*H407,2)</f>
        <v>0</v>
      </c>
      <c r="BL407" s="17" t="s">
        <v>294</v>
      </c>
      <c r="BM407" s="189" t="s">
        <v>609</v>
      </c>
    </row>
    <row r="408" s="12" customFormat="1">
      <c r="B408" s="199"/>
      <c r="D408" s="191" t="s">
        <v>217</v>
      </c>
      <c r="E408" s="200" t="s">
        <v>1</v>
      </c>
      <c r="F408" s="201" t="s">
        <v>368</v>
      </c>
      <c r="H408" s="202">
        <v>24.66</v>
      </c>
      <c r="I408" s="203"/>
      <c r="L408" s="199"/>
      <c r="M408" s="204"/>
      <c r="N408" s="205"/>
      <c r="O408" s="205"/>
      <c r="P408" s="205"/>
      <c r="Q408" s="205"/>
      <c r="R408" s="205"/>
      <c r="S408" s="205"/>
      <c r="T408" s="206"/>
      <c r="AT408" s="200" t="s">
        <v>217</v>
      </c>
      <c r="AU408" s="200" t="s">
        <v>87</v>
      </c>
      <c r="AV408" s="12" t="s">
        <v>87</v>
      </c>
      <c r="AW408" s="12" t="s">
        <v>32</v>
      </c>
      <c r="AX408" s="12" t="s">
        <v>77</v>
      </c>
      <c r="AY408" s="200" t="s">
        <v>132</v>
      </c>
    </row>
    <row r="409" s="12" customFormat="1">
      <c r="B409" s="199"/>
      <c r="D409" s="191" t="s">
        <v>217</v>
      </c>
      <c r="E409" s="200" t="s">
        <v>1</v>
      </c>
      <c r="F409" s="201" t="s">
        <v>610</v>
      </c>
      <c r="H409" s="202">
        <v>2.2400000000000002</v>
      </c>
      <c r="I409" s="203"/>
      <c r="L409" s="199"/>
      <c r="M409" s="204"/>
      <c r="N409" s="205"/>
      <c r="O409" s="205"/>
      <c r="P409" s="205"/>
      <c r="Q409" s="205"/>
      <c r="R409" s="205"/>
      <c r="S409" s="205"/>
      <c r="T409" s="206"/>
      <c r="AT409" s="200" t="s">
        <v>217</v>
      </c>
      <c r="AU409" s="200" t="s">
        <v>87</v>
      </c>
      <c r="AV409" s="12" t="s">
        <v>87</v>
      </c>
      <c r="AW409" s="12" t="s">
        <v>32</v>
      </c>
      <c r="AX409" s="12" t="s">
        <v>77</v>
      </c>
      <c r="AY409" s="200" t="s">
        <v>132</v>
      </c>
    </row>
    <row r="410" s="12" customFormat="1">
      <c r="B410" s="199"/>
      <c r="D410" s="191" t="s">
        <v>217</v>
      </c>
      <c r="E410" s="200" t="s">
        <v>1</v>
      </c>
      <c r="F410" s="201" t="s">
        <v>611</v>
      </c>
      <c r="H410" s="202">
        <v>39.119999999999997</v>
      </c>
      <c r="I410" s="203"/>
      <c r="L410" s="199"/>
      <c r="M410" s="204"/>
      <c r="N410" s="205"/>
      <c r="O410" s="205"/>
      <c r="P410" s="205"/>
      <c r="Q410" s="205"/>
      <c r="R410" s="205"/>
      <c r="S410" s="205"/>
      <c r="T410" s="206"/>
      <c r="AT410" s="200" t="s">
        <v>217</v>
      </c>
      <c r="AU410" s="200" t="s">
        <v>87</v>
      </c>
      <c r="AV410" s="12" t="s">
        <v>87</v>
      </c>
      <c r="AW410" s="12" t="s">
        <v>32</v>
      </c>
      <c r="AX410" s="12" t="s">
        <v>77</v>
      </c>
      <c r="AY410" s="200" t="s">
        <v>132</v>
      </c>
    </row>
    <row r="411" s="13" customFormat="1">
      <c r="B411" s="207"/>
      <c r="D411" s="191" t="s">
        <v>217</v>
      </c>
      <c r="E411" s="208" t="s">
        <v>1</v>
      </c>
      <c r="F411" s="209" t="s">
        <v>220</v>
      </c>
      <c r="H411" s="210">
        <v>66.019999999999996</v>
      </c>
      <c r="I411" s="211"/>
      <c r="L411" s="207"/>
      <c r="M411" s="212"/>
      <c r="N411" s="213"/>
      <c r="O411" s="213"/>
      <c r="P411" s="213"/>
      <c r="Q411" s="213"/>
      <c r="R411" s="213"/>
      <c r="S411" s="213"/>
      <c r="T411" s="214"/>
      <c r="AT411" s="208" t="s">
        <v>217</v>
      </c>
      <c r="AU411" s="208" t="s">
        <v>87</v>
      </c>
      <c r="AV411" s="13" t="s">
        <v>139</v>
      </c>
      <c r="AW411" s="13" t="s">
        <v>32</v>
      </c>
      <c r="AX411" s="13" t="s">
        <v>85</v>
      </c>
      <c r="AY411" s="208" t="s">
        <v>132</v>
      </c>
    </row>
    <row r="412" s="1" customFormat="1" ht="16.5" customHeight="1">
      <c r="B412" s="177"/>
      <c r="C412" s="215" t="s">
        <v>612</v>
      </c>
      <c r="D412" s="215" t="s">
        <v>317</v>
      </c>
      <c r="E412" s="216" t="s">
        <v>613</v>
      </c>
      <c r="F412" s="217" t="s">
        <v>614</v>
      </c>
      <c r="G412" s="218" t="s">
        <v>615</v>
      </c>
      <c r="H412" s="219">
        <v>366.75999999999999</v>
      </c>
      <c r="I412" s="220"/>
      <c r="J412" s="221">
        <f>ROUND(I412*H412,2)</f>
        <v>0</v>
      </c>
      <c r="K412" s="217" t="s">
        <v>1</v>
      </c>
      <c r="L412" s="222"/>
      <c r="M412" s="223" t="s">
        <v>1</v>
      </c>
      <c r="N412" s="224" t="s">
        <v>42</v>
      </c>
      <c r="O412" s="72"/>
      <c r="P412" s="187">
        <f>O412*H412</f>
        <v>0</v>
      </c>
      <c r="Q412" s="187">
        <v>0.001</v>
      </c>
      <c r="R412" s="187">
        <f>Q412*H412</f>
        <v>0.36675999999999997</v>
      </c>
      <c r="S412" s="187">
        <v>0</v>
      </c>
      <c r="T412" s="188">
        <f>S412*H412</f>
        <v>0</v>
      </c>
      <c r="AR412" s="189" t="s">
        <v>382</v>
      </c>
      <c r="AT412" s="189" t="s">
        <v>317</v>
      </c>
      <c r="AU412" s="189" t="s">
        <v>87</v>
      </c>
      <c r="AY412" s="17" t="s">
        <v>132</v>
      </c>
      <c r="BE412" s="190">
        <f>IF(N412="základní",J412,0)</f>
        <v>0</v>
      </c>
      <c r="BF412" s="190">
        <f>IF(N412="snížená",J412,0)</f>
        <v>0</v>
      </c>
      <c r="BG412" s="190">
        <f>IF(N412="zákl. přenesená",J412,0)</f>
        <v>0</v>
      </c>
      <c r="BH412" s="190">
        <f>IF(N412="sníž. přenesená",J412,0)</f>
        <v>0</v>
      </c>
      <c r="BI412" s="190">
        <f>IF(N412="nulová",J412,0)</f>
        <v>0</v>
      </c>
      <c r="BJ412" s="17" t="s">
        <v>85</v>
      </c>
      <c r="BK412" s="190">
        <f>ROUND(I412*H412,2)</f>
        <v>0</v>
      </c>
      <c r="BL412" s="17" t="s">
        <v>294</v>
      </c>
      <c r="BM412" s="189" t="s">
        <v>616</v>
      </c>
    </row>
    <row r="413" s="12" customFormat="1">
      <c r="B413" s="199"/>
      <c r="D413" s="191" t="s">
        <v>217</v>
      </c>
      <c r="E413" s="200" t="s">
        <v>1</v>
      </c>
      <c r="F413" s="201" t="s">
        <v>381</v>
      </c>
      <c r="H413" s="202">
        <v>325.39999999999998</v>
      </c>
      <c r="I413" s="203"/>
      <c r="L413" s="199"/>
      <c r="M413" s="204"/>
      <c r="N413" s="205"/>
      <c r="O413" s="205"/>
      <c r="P413" s="205"/>
      <c r="Q413" s="205"/>
      <c r="R413" s="205"/>
      <c r="S413" s="205"/>
      <c r="T413" s="206"/>
      <c r="AT413" s="200" t="s">
        <v>217</v>
      </c>
      <c r="AU413" s="200" t="s">
        <v>87</v>
      </c>
      <c r="AV413" s="12" t="s">
        <v>87</v>
      </c>
      <c r="AW413" s="12" t="s">
        <v>32</v>
      </c>
      <c r="AX413" s="12" t="s">
        <v>77</v>
      </c>
      <c r="AY413" s="200" t="s">
        <v>132</v>
      </c>
    </row>
    <row r="414" s="12" customFormat="1">
      <c r="B414" s="199"/>
      <c r="D414" s="191" t="s">
        <v>217</v>
      </c>
      <c r="E414" s="200" t="s">
        <v>1</v>
      </c>
      <c r="F414" s="201" t="s">
        <v>610</v>
      </c>
      <c r="H414" s="202">
        <v>2.2400000000000002</v>
      </c>
      <c r="I414" s="203"/>
      <c r="L414" s="199"/>
      <c r="M414" s="204"/>
      <c r="N414" s="205"/>
      <c r="O414" s="205"/>
      <c r="P414" s="205"/>
      <c r="Q414" s="205"/>
      <c r="R414" s="205"/>
      <c r="S414" s="205"/>
      <c r="T414" s="206"/>
      <c r="AT414" s="200" t="s">
        <v>217</v>
      </c>
      <c r="AU414" s="200" t="s">
        <v>87</v>
      </c>
      <c r="AV414" s="12" t="s">
        <v>87</v>
      </c>
      <c r="AW414" s="12" t="s">
        <v>32</v>
      </c>
      <c r="AX414" s="12" t="s">
        <v>77</v>
      </c>
      <c r="AY414" s="200" t="s">
        <v>132</v>
      </c>
    </row>
    <row r="415" s="12" customFormat="1">
      <c r="B415" s="199"/>
      <c r="D415" s="191" t="s">
        <v>217</v>
      </c>
      <c r="E415" s="200" t="s">
        <v>1</v>
      </c>
      <c r="F415" s="201" t="s">
        <v>611</v>
      </c>
      <c r="H415" s="202">
        <v>39.119999999999997</v>
      </c>
      <c r="I415" s="203"/>
      <c r="L415" s="199"/>
      <c r="M415" s="204"/>
      <c r="N415" s="205"/>
      <c r="O415" s="205"/>
      <c r="P415" s="205"/>
      <c r="Q415" s="205"/>
      <c r="R415" s="205"/>
      <c r="S415" s="205"/>
      <c r="T415" s="206"/>
      <c r="AT415" s="200" t="s">
        <v>217</v>
      </c>
      <c r="AU415" s="200" t="s">
        <v>87</v>
      </c>
      <c r="AV415" s="12" t="s">
        <v>87</v>
      </c>
      <c r="AW415" s="12" t="s">
        <v>32</v>
      </c>
      <c r="AX415" s="12" t="s">
        <v>77</v>
      </c>
      <c r="AY415" s="200" t="s">
        <v>132</v>
      </c>
    </row>
    <row r="416" s="13" customFormat="1">
      <c r="B416" s="207"/>
      <c r="D416" s="191" t="s">
        <v>217</v>
      </c>
      <c r="E416" s="208" t="s">
        <v>1</v>
      </c>
      <c r="F416" s="209" t="s">
        <v>220</v>
      </c>
      <c r="H416" s="210">
        <v>366.75999999999999</v>
      </c>
      <c r="I416" s="211"/>
      <c r="L416" s="207"/>
      <c r="M416" s="212"/>
      <c r="N416" s="213"/>
      <c r="O416" s="213"/>
      <c r="P416" s="213"/>
      <c r="Q416" s="213"/>
      <c r="R416" s="213"/>
      <c r="S416" s="213"/>
      <c r="T416" s="214"/>
      <c r="AT416" s="208" t="s">
        <v>217</v>
      </c>
      <c r="AU416" s="208" t="s">
        <v>87</v>
      </c>
      <c r="AV416" s="13" t="s">
        <v>139</v>
      </c>
      <c r="AW416" s="13" t="s">
        <v>32</v>
      </c>
      <c r="AX416" s="13" t="s">
        <v>85</v>
      </c>
      <c r="AY416" s="208" t="s">
        <v>132</v>
      </c>
    </row>
    <row r="417" s="1" customFormat="1" ht="24" customHeight="1">
      <c r="B417" s="177"/>
      <c r="C417" s="178" t="s">
        <v>617</v>
      </c>
      <c r="D417" s="178" t="s">
        <v>135</v>
      </c>
      <c r="E417" s="179" t="s">
        <v>618</v>
      </c>
      <c r="F417" s="180" t="s">
        <v>619</v>
      </c>
      <c r="G417" s="181" t="s">
        <v>248</v>
      </c>
      <c r="H417" s="182">
        <v>354.63999999999999</v>
      </c>
      <c r="I417" s="183"/>
      <c r="J417" s="184">
        <f>ROUND(I417*H417,2)</f>
        <v>0</v>
      </c>
      <c r="K417" s="180" t="s">
        <v>1</v>
      </c>
      <c r="L417" s="36"/>
      <c r="M417" s="185" t="s">
        <v>1</v>
      </c>
      <c r="N417" s="186" t="s">
        <v>42</v>
      </c>
      <c r="O417" s="72"/>
      <c r="P417" s="187">
        <f>O417*H417</f>
        <v>0</v>
      </c>
      <c r="Q417" s="187">
        <v>0.00040000000000000002</v>
      </c>
      <c r="R417" s="187">
        <f>Q417*H417</f>
        <v>0.14185600000000001</v>
      </c>
      <c r="S417" s="187">
        <v>0</v>
      </c>
      <c r="T417" s="188">
        <f>S417*H417</f>
        <v>0</v>
      </c>
      <c r="AR417" s="189" t="s">
        <v>294</v>
      </c>
      <c r="AT417" s="189" t="s">
        <v>135</v>
      </c>
      <c r="AU417" s="189" t="s">
        <v>87</v>
      </c>
      <c r="AY417" s="17" t="s">
        <v>132</v>
      </c>
      <c r="BE417" s="190">
        <f>IF(N417="základní",J417,0)</f>
        <v>0</v>
      </c>
      <c r="BF417" s="190">
        <f>IF(N417="snížená",J417,0)</f>
        <v>0</v>
      </c>
      <c r="BG417" s="190">
        <f>IF(N417="zákl. přenesená",J417,0)</f>
        <v>0</v>
      </c>
      <c r="BH417" s="190">
        <f>IF(N417="sníž. přenesená",J417,0)</f>
        <v>0</v>
      </c>
      <c r="BI417" s="190">
        <f>IF(N417="nulová",J417,0)</f>
        <v>0</v>
      </c>
      <c r="BJ417" s="17" t="s">
        <v>85</v>
      </c>
      <c r="BK417" s="190">
        <f>ROUND(I417*H417,2)</f>
        <v>0</v>
      </c>
      <c r="BL417" s="17" t="s">
        <v>294</v>
      </c>
      <c r="BM417" s="189" t="s">
        <v>620</v>
      </c>
    </row>
    <row r="418" s="12" customFormat="1">
      <c r="B418" s="199"/>
      <c r="D418" s="191" t="s">
        <v>217</v>
      </c>
      <c r="E418" s="200" t="s">
        <v>1</v>
      </c>
      <c r="F418" s="201" t="s">
        <v>381</v>
      </c>
      <c r="H418" s="202">
        <v>325.39999999999998</v>
      </c>
      <c r="I418" s="203"/>
      <c r="L418" s="199"/>
      <c r="M418" s="204"/>
      <c r="N418" s="205"/>
      <c r="O418" s="205"/>
      <c r="P418" s="205"/>
      <c r="Q418" s="205"/>
      <c r="R418" s="205"/>
      <c r="S418" s="205"/>
      <c r="T418" s="206"/>
      <c r="AT418" s="200" t="s">
        <v>217</v>
      </c>
      <c r="AU418" s="200" t="s">
        <v>87</v>
      </c>
      <c r="AV418" s="12" t="s">
        <v>87</v>
      </c>
      <c r="AW418" s="12" t="s">
        <v>32</v>
      </c>
      <c r="AX418" s="12" t="s">
        <v>77</v>
      </c>
      <c r="AY418" s="200" t="s">
        <v>132</v>
      </c>
    </row>
    <row r="419" s="12" customFormat="1">
      <c r="B419" s="199"/>
      <c r="D419" s="191" t="s">
        <v>217</v>
      </c>
      <c r="E419" s="200" t="s">
        <v>1</v>
      </c>
      <c r="F419" s="201" t="s">
        <v>621</v>
      </c>
      <c r="H419" s="202">
        <v>27</v>
      </c>
      <c r="I419" s="203"/>
      <c r="L419" s="199"/>
      <c r="M419" s="204"/>
      <c r="N419" s="205"/>
      <c r="O419" s="205"/>
      <c r="P419" s="205"/>
      <c r="Q419" s="205"/>
      <c r="R419" s="205"/>
      <c r="S419" s="205"/>
      <c r="T419" s="206"/>
      <c r="AT419" s="200" t="s">
        <v>217</v>
      </c>
      <c r="AU419" s="200" t="s">
        <v>87</v>
      </c>
      <c r="AV419" s="12" t="s">
        <v>87</v>
      </c>
      <c r="AW419" s="12" t="s">
        <v>32</v>
      </c>
      <c r="AX419" s="12" t="s">
        <v>77</v>
      </c>
      <c r="AY419" s="200" t="s">
        <v>132</v>
      </c>
    </row>
    <row r="420" s="12" customFormat="1">
      <c r="B420" s="199"/>
      <c r="D420" s="191" t="s">
        <v>217</v>
      </c>
      <c r="E420" s="200" t="s">
        <v>1</v>
      </c>
      <c r="F420" s="201" t="s">
        <v>610</v>
      </c>
      <c r="H420" s="202">
        <v>2.2400000000000002</v>
      </c>
      <c r="I420" s="203"/>
      <c r="L420" s="199"/>
      <c r="M420" s="204"/>
      <c r="N420" s="205"/>
      <c r="O420" s="205"/>
      <c r="P420" s="205"/>
      <c r="Q420" s="205"/>
      <c r="R420" s="205"/>
      <c r="S420" s="205"/>
      <c r="T420" s="206"/>
      <c r="AT420" s="200" t="s">
        <v>217</v>
      </c>
      <c r="AU420" s="200" t="s">
        <v>87</v>
      </c>
      <c r="AV420" s="12" t="s">
        <v>87</v>
      </c>
      <c r="AW420" s="12" t="s">
        <v>32</v>
      </c>
      <c r="AX420" s="12" t="s">
        <v>77</v>
      </c>
      <c r="AY420" s="200" t="s">
        <v>132</v>
      </c>
    </row>
    <row r="421" s="13" customFormat="1">
      <c r="B421" s="207"/>
      <c r="D421" s="191" t="s">
        <v>217</v>
      </c>
      <c r="E421" s="208" t="s">
        <v>1</v>
      </c>
      <c r="F421" s="209" t="s">
        <v>220</v>
      </c>
      <c r="H421" s="210">
        <v>354.63999999999999</v>
      </c>
      <c r="I421" s="211"/>
      <c r="L421" s="207"/>
      <c r="M421" s="212"/>
      <c r="N421" s="213"/>
      <c r="O421" s="213"/>
      <c r="P421" s="213"/>
      <c r="Q421" s="213"/>
      <c r="R421" s="213"/>
      <c r="S421" s="213"/>
      <c r="T421" s="214"/>
      <c r="AT421" s="208" t="s">
        <v>217</v>
      </c>
      <c r="AU421" s="208" t="s">
        <v>87</v>
      </c>
      <c r="AV421" s="13" t="s">
        <v>139</v>
      </c>
      <c r="AW421" s="13" t="s">
        <v>32</v>
      </c>
      <c r="AX421" s="13" t="s">
        <v>85</v>
      </c>
      <c r="AY421" s="208" t="s">
        <v>132</v>
      </c>
    </row>
    <row r="422" s="1" customFormat="1" ht="36" customHeight="1">
      <c r="B422" s="177"/>
      <c r="C422" s="215" t="s">
        <v>622</v>
      </c>
      <c r="D422" s="215" t="s">
        <v>317</v>
      </c>
      <c r="E422" s="216" t="s">
        <v>623</v>
      </c>
      <c r="F422" s="217" t="s">
        <v>624</v>
      </c>
      <c r="G422" s="218" t="s">
        <v>248</v>
      </c>
      <c r="H422" s="219">
        <v>341.67000000000002</v>
      </c>
      <c r="I422" s="220"/>
      <c r="J422" s="221">
        <f>ROUND(I422*H422,2)</f>
        <v>0</v>
      </c>
      <c r="K422" s="217" t="s">
        <v>1</v>
      </c>
      <c r="L422" s="222"/>
      <c r="M422" s="223" t="s">
        <v>1</v>
      </c>
      <c r="N422" s="224" t="s">
        <v>42</v>
      </c>
      <c r="O422" s="72"/>
      <c r="P422" s="187">
        <f>O422*H422</f>
        <v>0</v>
      </c>
      <c r="Q422" s="187">
        <v>0.0050000000000000001</v>
      </c>
      <c r="R422" s="187">
        <f>Q422*H422</f>
        <v>1.70835</v>
      </c>
      <c r="S422" s="187">
        <v>0</v>
      </c>
      <c r="T422" s="188">
        <f>S422*H422</f>
        <v>0</v>
      </c>
      <c r="AR422" s="189" t="s">
        <v>382</v>
      </c>
      <c r="AT422" s="189" t="s">
        <v>317</v>
      </c>
      <c r="AU422" s="189" t="s">
        <v>87</v>
      </c>
      <c r="AY422" s="17" t="s">
        <v>132</v>
      </c>
      <c r="BE422" s="190">
        <f>IF(N422="základní",J422,0)</f>
        <v>0</v>
      </c>
      <c r="BF422" s="190">
        <f>IF(N422="snížená",J422,0)</f>
        <v>0</v>
      </c>
      <c r="BG422" s="190">
        <f>IF(N422="zákl. přenesená",J422,0)</f>
        <v>0</v>
      </c>
      <c r="BH422" s="190">
        <f>IF(N422="sníž. přenesená",J422,0)</f>
        <v>0</v>
      </c>
      <c r="BI422" s="190">
        <f>IF(N422="nulová",J422,0)</f>
        <v>0</v>
      </c>
      <c r="BJ422" s="17" t="s">
        <v>85</v>
      </c>
      <c r="BK422" s="190">
        <f>ROUND(I422*H422,2)</f>
        <v>0</v>
      </c>
      <c r="BL422" s="17" t="s">
        <v>294</v>
      </c>
      <c r="BM422" s="189" t="s">
        <v>625</v>
      </c>
    </row>
    <row r="423" s="12" customFormat="1">
      <c r="B423" s="199"/>
      <c r="D423" s="191" t="s">
        <v>217</v>
      </c>
      <c r="E423" s="200" t="s">
        <v>1</v>
      </c>
      <c r="F423" s="201" t="s">
        <v>626</v>
      </c>
      <c r="H423" s="202">
        <v>341.67000000000002</v>
      </c>
      <c r="I423" s="203"/>
      <c r="L423" s="199"/>
      <c r="M423" s="204"/>
      <c r="N423" s="205"/>
      <c r="O423" s="205"/>
      <c r="P423" s="205"/>
      <c r="Q423" s="205"/>
      <c r="R423" s="205"/>
      <c r="S423" s="205"/>
      <c r="T423" s="206"/>
      <c r="AT423" s="200" t="s">
        <v>217</v>
      </c>
      <c r="AU423" s="200" t="s">
        <v>87</v>
      </c>
      <c r="AV423" s="12" t="s">
        <v>87</v>
      </c>
      <c r="AW423" s="12" t="s">
        <v>32</v>
      </c>
      <c r="AX423" s="12" t="s">
        <v>85</v>
      </c>
      <c r="AY423" s="200" t="s">
        <v>132</v>
      </c>
    </row>
    <row r="424" s="1" customFormat="1" ht="24" customHeight="1">
      <c r="B424" s="177"/>
      <c r="C424" s="215" t="s">
        <v>627</v>
      </c>
      <c r="D424" s="215" t="s">
        <v>317</v>
      </c>
      <c r="E424" s="216" t="s">
        <v>628</v>
      </c>
      <c r="F424" s="217" t="s">
        <v>629</v>
      </c>
      <c r="G424" s="218" t="s">
        <v>248</v>
      </c>
      <c r="H424" s="219">
        <v>30.702000000000002</v>
      </c>
      <c r="I424" s="220"/>
      <c r="J424" s="221">
        <f>ROUND(I424*H424,2)</f>
        <v>0</v>
      </c>
      <c r="K424" s="217" t="s">
        <v>1</v>
      </c>
      <c r="L424" s="222"/>
      <c r="M424" s="223" t="s">
        <v>1</v>
      </c>
      <c r="N424" s="224" t="s">
        <v>42</v>
      </c>
      <c r="O424" s="72"/>
      <c r="P424" s="187">
        <f>O424*H424</f>
        <v>0</v>
      </c>
      <c r="Q424" s="187">
        <v>0.00064000000000000005</v>
      </c>
      <c r="R424" s="187">
        <f>Q424*H424</f>
        <v>0.019649280000000002</v>
      </c>
      <c r="S424" s="187">
        <v>0</v>
      </c>
      <c r="T424" s="188">
        <f>S424*H424</f>
        <v>0</v>
      </c>
      <c r="AR424" s="189" t="s">
        <v>382</v>
      </c>
      <c r="AT424" s="189" t="s">
        <v>317</v>
      </c>
      <c r="AU424" s="189" t="s">
        <v>87</v>
      </c>
      <c r="AY424" s="17" t="s">
        <v>132</v>
      </c>
      <c r="BE424" s="190">
        <f>IF(N424="základní",J424,0)</f>
        <v>0</v>
      </c>
      <c r="BF424" s="190">
        <f>IF(N424="snížená",J424,0)</f>
        <v>0</v>
      </c>
      <c r="BG424" s="190">
        <f>IF(N424="zákl. přenesená",J424,0)</f>
        <v>0</v>
      </c>
      <c r="BH424" s="190">
        <f>IF(N424="sníž. přenesená",J424,0)</f>
        <v>0</v>
      </c>
      <c r="BI424" s="190">
        <f>IF(N424="nulová",J424,0)</f>
        <v>0</v>
      </c>
      <c r="BJ424" s="17" t="s">
        <v>85</v>
      </c>
      <c r="BK424" s="190">
        <f>ROUND(I424*H424,2)</f>
        <v>0</v>
      </c>
      <c r="BL424" s="17" t="s">
        <v>294</v>
      </c>
      <c r="BM424" s="189" t="s">
        <v>630</v>
      </c>
    </row>
    <row r="425" s="12" customFormat="1">
      <c r="B425" s="199"/>
      <c r="D425" s="191" t="s">
        <v>217</v>
      </c>
      <c r="E425" s="200" t="s">
        <v>1</v>
      </c>
      <c r="F425" s="201" t="s">
        <v>631</v>
      </c>
      <c r="H425" s="202">
        <v>2.3519999999999999</v>
      </c>
      <c r="I425" s="203"/>
      <c r="L425" s="199"/>
      <c r="M425" s="204"/>
      <c r="N425" s="205"/>
      <c r="O425" s="205"/>
      <c r="P425" s="205"/>
      <c r="Q425" s="205"/>
      <c r="R425" s="205"/>
      <c r="S425" s="205"/>
      <c r="T425" s="206"/>
      <c r="AT425" s="200" t="s">
        <v>217</v>
      </c>
      <c r="AU425" s="200" t="s">
        <v>87</v>
      </c>
      <c r="AV425" s="12" t="s">
        <v>87</v>
      </c>
      <c r="AW425" s="12" t="s">
        <v>32</v>
      </c>
      <c r="AX425" s="12" t="s">
        <v>77</v>
      </c>
      <c r="AY425" s="200" t="s">
        <v>132</v>
      </c>
    </row>
    <row r="426" s="12" customFormat="1">
      <c r="B426" s="199"/>
      <c r="D426" s="191" t="s">
        <v>217</v>
      </c>
      <c r="E426" s="200" t="s">
        <v>1</v>
      </c>
      <c r="F426" s="201" t="s">
        <v>632</v>
      </c>
      <c r="H426" s="202">
        <v>28.350000000000001</v>
      </c>
      <c r="I426" s="203"/>
      <c r="L426" s="199"/>
      <c r="M426" s="204"/>
      <c r="N426" s="205"/>
      <c r="O426" s="205"/>
      <c r="P426" s="205"/>
      <c r="Q426" s="205"/>
      <c r="R426" s="205"/>
      <c r="S426" s="205"/>
      <c r="T426" s="206"/>
      <c r="AT426" s="200" t="s">
        <v>217</v>
      </c>
      <c r="AU426" s="200" t="s">
        <v>87</v>
      </c>
      <c r="AV426" s="12" t="s">
        <v>87</v>
      </c>
      <c r="AW426" s="12" t="s">
        <v>32</v>
      </c>
      <c r="AX426" s="12" t="s">
        <v>77</v>
      </c>
      <c r="AY426" s="200" t="s">
        <v>132</v>
      </c>
    </row>
    <row r="427" s="13" customFormat="1">
      <c r="B427" s="207"/>
      <c r="D427" s="191" t="s">
        <v>217</v>
      </c>
      <c r="E427" s="208" t="s">
        <v>1</v>
      </c>
      <c r="F427" s="209" t="s">
        <v>220</v>
      </c>
      <c r="H427" s="210">
        <v>30.702000000000002</v>
      </c>
      <c r="I427" s="211"/>
      <c r="L427" s="207"/>
      <c r="M427" s="212"/>
      <c r="N427" s="213"/>
      <c r="O427" s="213"/>
      <c r="P427" s="213"/>
      <c r="Q427" s="213"/>
      <c r="R427" s="213"/>
      <c r="S427" s="213"/>
      <c r="T427" s="214"/>
      <c r="AT427" s="208" t="s">
        <v>217</v>
      </c>
      <c r="AU427" s="208" t="s">
        <v>87</v>
      </c>
      <c r="AV427" s="13" t="s">
        <v>139</v>
      </c>
      <c r="AW427" s="13" t="s">
        <v>32</v>
      </c>
      <c r="AX427" s="13" t="s">
        <v>85</v>
      </c>
      <c r="AY427" s="208" t="s">
        <v>132</v>
      </c>
    </row>
    <row r="428" s="1" customFormat="1" ht="24" customHeight="1">
      <c r="B428" s="177"/>
      <c r="C428" s="178" t="s">
        <v>633</v>
      </c>
      <c r="D428" s="178" t="s">
        <v>135</v>
      </c>
      <c r="E428" s="179" t="s">
        <v>634</v>
      </c>
      <c r="F428" s="180" t="s">
        <v>635</v>
      </c>
      <c r="G428" s="181" t="s">
        <v>312</v>
      </c>
      <c r="H428" s="182">
        <v>2.2389999999999999</v>
      </c>
      <c r="I428" s="183"/>
      <c r="J428" s="184">
        <f>ROUND(I428*H428,2)</f>
        <v>0</v>
      </c>
      <c r="K428" s="180" t="s">
        <v>1</v>
      </c>
      <c r="L428" s="36"/>
      <c r="M428" s="185" t="s">
        <v>1</v>
      </c>
      <c r="N428" s="186" t="s">
        <v>42</v>
      </c>
      <c r="O428" s="72"/>
      <c r="P428" s="187">
        <f>O428*H428</f>
        <v>0</v>
      </c>
      <c r="Q428" s="187">
        <v>0</v>
      </c>
      <c r="R428" s="187">
        <f>Q428*H428</f>
        <v>0</v>
      </c>
      <c r="S428" s="187">
        <v>0</v>
      </c>
      <c r="T428" s="188">
        <f>S428*H428</f>
        <v>0</v>
      </c>
      <c r="AR428" s="189" t="s">
        <v>294</v>
      </c>
      <c r="AT428" s="189" t="s">
        <v>135</v>
      </c>
      <c r="AU428" s="189" t="s">
        <v>87</v>
      </c>
      <c r="AY428" s="17" t="s">
        <v>132</v>
      </c>
      <c r="BE428" s="190">
        <f>IF(N428="základní",J428,0)</f>
        <v>0</v>
      </c>
      <c r="BF428" s="190">
        <f>IF(N428="snížená",J428,0)</f>
        <v>0</v>
      </c>
      <c r="BG428" s="190">
        <f>IF(N428="zákl. přenesená",J428,0)</f>
        <v>0</v>
      </c>
      <c r="BH428" s="190">
        <f>IF(N428="sníž. přenesená",J428,0)</f>
        <v>0</v>
      </c>
      <c r="BI428" s="190">
        <f>IF(N428="nulová",J428,0)</f>
        <v>0</v>
      </c>
      <c r="BJ428" s="17" t="s">
        <v>85</v>
      </c>
      <c r="BK428" s="190">
        <f>ROUND(I428*H428,2)</f>
        <v>0</v>
      </c>
      <c r="BL428" s="17" t="s">
        <v>294</v>
      </c>
      <c r="BM428" s="189" t="s">
        <v>636</v>
      </c>
    </row>
    <row r="429" s="11" customFormat="1" ht="22.8" customHeight="1">
      <c r="B429" s="164"/>
      <c r="D429" s="165" t="s">
        <v>76</v>
      </c>
      <c r="E429" s="175" t="s">
        <v>637</v>
      </c>
      <c r="F429" s="175" t="s">
        <v>638</v>
      </c>
      <c r="I429" s="167"/>
      <c r="J429" s="176">
        <f>BK429</f>
        <v>0</v>
      </c>
      <c r="L429" s="164"/>
      <c r="M429" s="169"/>
      <c r="N429" s="170"/>
      <c r="O429" s="170"/>
      <c r="P429" s="171">
        <f>SUM(P430:P440)</f>
        <v>0</v>
      </c>
      <c r="Q429" s="170"/>
      <c r="R429" s="171">
        <f>SUM(R430:R440)</f>
        <v>0.56736399999999998</v>
      </c>
      <c r="S429" s="170"/>
      <c r="T429" s="172">
        <f>SUM(T430:T440)</f>
        <v>0</v>
      </c>
      <c r="AR429" s="165" t="s">
        <v>87</v>
      </c>
      <c r="AT429" s="173" t="s">
        <v>76</v>
      </c>
      <c r="AU429" s="173" t="s">
        <v>85</v>
      </c>
      <c r="AY429" s="165" t="s">
        <v>132</v>
      </c>
      <c r="BK429" s="174">
        <f>SUM(BK430:BK440)</f>
        <v>0</v>
      </c>
    </row>
    <row r="430" s="1" customFormat="1" ht="24" customHeight="1">
      <c r="B430" s="177"/>
      <c r="C430" s="178" t="s">
        <v>639</v>
      </c>
      <c r="D430" s="178" t="s">
        <v>135</v>
      </c>
      <c r="E430" s="179" t="s">
        <v>640</v>
      </c>
      <c r="F430" s="180" t="s">
        <v>641</v>
      </c>
      <c r="G430" s="181" t="s">
        <v>248</v>
      </c>
      <c r="H430" s="182">
        <v>352.39999999999998</v>
      </c>
      <c r="I430" s="183"/>
      <c r="J430" s="184">
        <f>ROUND(I430*H430,2)</f>
        <v>0</v>
      </c>
      <c r="K430" s="180" t="s">
        <v>1</v>
      </c>
      <c r="L430" s="36"/>
      <c r="M430" s="185" t="s">
        <v>1</v>
      </c>
      <c r="N430" s="186" t="s">
        <v>42</v>
      </c>
      <c r="O430" s="72"/>
      <c r="P430" s="187">
        <f>O430*H430</f>
        <v>0</v>
      </c>
      <c r="Q430" s="187">
        <v>3.0000000000000001E-05</v>
      </c>
      <c r="R430" s="187">
        <f>Q430*H430</f>
        <v>0.010572</v>
      </c>
      <c r="S430" s="187">
        <v>0</v>
      </c>
      <c r="T430" s="188">
        <f>S430*H430</f>
        <v>0</v>
      </c>
      <c r="AR430" s="189" t="s">
        <v>294</v>
      </c>
      <c r="AT430" s="189" t="s">
        <v>135</v>
      </c>
      <c r="AU430" s="189" t="s">
        <v>87</v>
      </c>
      <c r="AY430" s="17" t="s">
        <v>132</v>
      </c>
      <c r="BE430" s="190">
        <f>IF(N430="základní",J430,0)</f>
        <v>0</v>
      </c>
      <c r="BF430" s="190">
        <f>IF(N430="snížená",J430,0)</f>
        <v>0</v>
      </c>
      <c r="BG430" s="190">
        <f>IF(N430="zákl. přenesená",J430,0)</f>
        <v>0</v>
      </c>
      <c r="BH430" s="190">
        <f>IF(N430="sníž. přenesená",J430,0)</f>
        <v>0</v>
      </c>
      <c r="BI430" s="190">
        <f>IF(N430="nulová",J430,0)</f>
        <v>0</v>
      </c>
      <c r="BJ430" s="17" t="s">
        <v>85</v>
      </c>
      <c r="BK430" s="190">
        <f>ROUND(I430*H430,2)</f>
        <v>0</v>
      </c>
      <c r="BL430" s="17" t="s">
        <v>294</v>
      </c>
      <c r="BM430" s="189" t="s">
        <v>642</v>
      </c>
    </row>
    <row r="431" s="12" customFormat="1">
      <c r="B431" s="199"/>
      <c r="D431" s="191" t="s">
        <v>217</v>
      </c>
      <c r="E431" s="200" t="s">
        <v>1</v>
      </c>
      <c r="F431" s="201" t="s">
        <v>381</v>
      </c>
      <c r="H431" s="202">
        <v>325.39999999999998</v>
      </c>
      <c r="I431" s="203"/>
      <c r="L431" s="199"/>
      <c r="M431" s="204"/>
      <c r="N431" s="205"/>
      <c r="O431" s="205"/>
      <c r="P431" s="205"/>
      <c r="Q431" s="205"/>
      <c r="R431" s="205"/>
      <c r="S431" s="205"/>
      <c r="T431" s="206"/>
      <c r="AT431" s="200" t="s">
        <v>217</v>
      </c>
      <c r="AU431" s="200" t="s">
        <v>87</v>
      </c>
      <c r="AV431" s="12" t="s">
        <v>87</v>
      </c>
      <c r="AW431" s="12" t="s">
        <v>32</v>
      </c>
      <c r="AX431" s="12" t="s">
        <v>77</v>
      </c>
      <c r="AY431" s="200" t="s">
        <v>132</v>
      </c>
    </row>
    <row r="432" s="12" customFormat="1">
      <c r="B432" s="199"/>
      <c r="D432" s="191" t="s">
        <v>217</v>
      </c>
      <c r="E432" s="200" t="s">
        <v>1</v>
      </c>
      <c r="F432" s="201" t="s">
        <v>621</v>
      </c>
      <c r="H432" s="202">
        <v>27</v>
      </c>
      <c r="I432" s="203"/>
      <c r="L432" s="199"/>
      <c r="M432" s="204"/>
      <c r="N432" s="205"/>
      <c r="O432" s="205"/>
      <c r="P432" s="205"/>
      <c r="Q432" s="205"/>
      <c r="R432" s="205"/>
      <c r="S432" s="205"/>
      <c r="T432" s="206"/>
      <c r="AT432" s="200" t="s">
        <v>217</v>
      </c>
      <c r="AU432" s="200" t="s">
        <v>87</v>
      </c>
      <c r="AV432" s="12" t="s">
        <v>87</v>
      </c>
      <c r="AW432" s="12" t="s">
        <v>32</v>
      </c>
      <c r="AX432" s="12" t="s">
        <v>77</v>
      </c>
      <c r="AY432" s="200" t="s">
        <v>132</v>
      </c>
    </row>
    <row r="433" s="13" customFormat="1">
      <c r="B433" s="207"/>
      <c r="D433" s="191" t="s">
        <v>217</v>
      </c>
      <c r="E433" s="208" t="s">
        <v>1</v>
      </c>
      <c r="F433" s="209" t="s">
        <v>220</v>
      </c>
      <c r="H433" s="210">
        <v>352.39999999999998</v>
      </c>
      <c r="I433" s="211"/>
      <c r="L433" s="207"/>
      <c r="M433" s="212"/>
      <c r="N433" s="213"/>
      <c r="O433" s="213"/>
      <c r="P433" s="213"/>
      <c r="Q433" s="213"/>
      <c r="R433" s="213"/>
      <c r="S433" s="213"/>
      <c r="T433" s="214"/>
      <c r="AT433" s="208" t="s">
        <v>217</v>
      </c>
      <c r="AU433" s="208" t="s">
        <v>87</v>
      </c>
      <c r="AV433" s="13" t="s">
        <v>139</v>
      </c>
      <c r="AW433" s="13" t="s">
        <v>32</v>
      </c>
      <c r="AX433" s="13" t="s">
        <v>85</v>
      </c>
      <c r="AY433" s="208" t="s">
        <v>132</v>
      </c>
    </row>
    <row r="434" s="1" customFormat="1" ht="16.5" customHeight="1">
      <c r="B434" s="177"/>
      <c r="C434" s="215" t="s">
        <v>643</v>
      </c>
      <c r="D434" s="215" t="s">
        <v>317</v>
      </c>
      <c r="E434" s="216" t="s">
        <v>613</v>
      </c>
      <c r="F434" s="217" t="s">
        <v>614</v>
      </c>
      <c r="G434" s="218" t="s">
        <v>615</v>
      </c>
      <c r="H434" s="219">
        <v>352.39999999999998</v>
      </c>
      <c r="I434" s="220"/>
      <c r="J434" s="221">
        <f>ROUND(I434*H434,2)</f>
        <v>0</v>
      </c>
      <c r="K434" s="217" t="s">
        <v>1</v>
      </c>
      <c r="L434" s="222"/>
      <c r="M434" s="223" t="s">
        <v>1</v>
      </c>
      <c r="N434" s="224" t="s">
        <v>42</v>
      </c>
      <c r="O434" s="72"/>
      <c r="P434" s="187">
        <f>O434*H434</f>
        <v>0</v>
      </c>
      <c r="Q434" s="187">
        <v>0.001</v>
      </c>
      <c r="R434" s="187">
        <f>Q434*H434</f>
        <v>0.35239999999999999</v>
      </c>
      <c r="S434" s="187">
        <v>0</v>
      </c>
      <c r="T434" s="188">
        <f>S434*H434</f>
        <v>0</v>
      </c>
      <c r="AR434" s="189" t="s">
        <v>382</v>
      </c>
      <c r="AT434" s="189" t="s">
        <v>317</v>
      </c>
      <c r="AU434" s="189" t="s">
        <v>87</v>
      </c>
      <c r="AY434" s="17" t="s">
        <v>132</v>
      </c>
      <c r="BE434" s="190">
        <f>IF(N434="základní",J434,0)</f>
        <v>0</v>
      </c>
      <c r="BF434" s="190">
        <f>IF(N434="snížená",J434,0)</f>
        <v>0</v>
      </c>
      <c r="BG434" s="190">
        <f>IF(N434="zákl. přenesená",J434,0)</f>
        <v>0</v>
      </c>
      <c r="BH434" s="190">
        <f>IF(N434="sníž. přenesená",J434,0)</f>
        <v>0</v>
      </c>
      <c r="BI434" s="190">
        <f>IF(N434="nulová",J434,0)</f>
        <v>0</v>
      </c>
      <c r="BJ434" s="17" t="s">
        <v>85</v>
      </c>
      <c r="BK434" s="190">
        <f>ROUND(I434*H434,2)</f>
        <v>0</v>
      </c>
      <c r="BL434" s="17" t="s">
        <v>294</v>
      </c>
      <c r="BM434" s="189" t="s">
        <v>644</v>
      </c>
    </row>
    <row r="435" s="12" customFormat="1">
      <c r="B435" s="199"/>
      <c r="D435" s="191" t="s">
        <v>217</v>
      </c>
      <c r="E435" s="200" t="s">
        <v>1</v>
      </c>
      <c r="F435" s="201" t="s">
        <v>645</v>
      </c>
      <c r="H435" s="202">
        <v>352.39999999999998</v>
      </c>
      <c r="I435" s="203"/>
      <c r="L435" s="199"/>
      <c r="M435" s="204"/>
      <c r="N435" s="205"/>
      <c r="O435" s="205"/>
      <c r="P435" s="205"/>
      <c r="Q435" s="205"/>
      <c r="R435" s="205"/>
      <c r="S435" s="205"/>
      <c r="T435" s="206"/>
      <c r="AT435" s="200" t="s">
        <v>217</v>
      </c>
      <c r="AU435" s="200" t="s">
        <v>87</v>
      </c>
      <c r="AV435" s="12" t="s">
        <v>87</v>
      </c>
      <c r="AW435" s="12" t="s">
        <v>32</v>
      </c>
      <c r="AX435" s="12" t="s">
        <v>85</v>
      </c>
      <c r="AY435" s="200" t="s">
        <v>132</v>
      </c>
    </row>
    <row r="436" s="1" customFormat="1" ht="16.5" customHeight="1">
      <c r="B436" s="177"/>
      <c r="C436" s="178" t="s">
        <v>646</v>
      </c>
      <c r="D436" s="178" t="s">
        <v>135</v>
      </c>
      <c r="E436" s="179" t="s">
        <v>647</v>
      </c>
      <c r="F436" s="180" t="s">
        <v>648</v>
      </c>
      <c r="G436" s="181" t="s">
        <v>248</v>
      </c>
      <c r="H436" s="182">
        <v>352.39999999999998</v>
      </c>
      <c r="I436" s="183"/>
      <c r="J436" s="184">
        <f>ROUND(I436*H436,2)</f>
        <v>0</v>
      </c>
      <c r="K436" s="180" t="s">
        <v>1</v>
      </c>
      <c r="L436" s="36"/>
      <c r="M436" s="185" t="s">
        <v>1</v>
      </c>
      <c r="N436" s="186" t="s">
        <v>42</v>
      </c>
      <c r="O436" s="72"/>
      <c r="P436" s="187">
        <f>O436*H436</f>
        <v>0</v>
      </c>
      <c r="Q436" s="187">
        <v>0.00058</v>
      </c>
      <c r="R436" s="187">
        <f>Q436*H436</f>
        <v>0.20439199999999999</v>
      </c>
      <c r="S436" s="187">
        <v>0</v>
      </c>
      <c r="T436" s="188">
        <f>S436*H436</f>
        <v>0</v>
      </c>
      <c r="AR436" s="189" t="s">
        <v>294</v>
      </c>
      <c r="AT436" s="189" t="s">
        <v>135</v>
      </c>
      <c r="AU436" s="189" t="s">
        <v>87</v>
      </c>
      <c r="AY436" s="17" t="s">
        <v>132</v>
      </c>
      <c r="BE436" s="190">
        <f>IF(N436="základní",J436,0)</f>
        <v>0</v>
      </c>
      <c r="BF436" s="190">
        <f>IF(N436="snížená",J436,0)</f>
        <v>0</v>
      </c>
      <c r="BG436" s="190">
        <f>IF(N436="zákl. přenesená",J436,0)</f>
        <v>0</v>
      </c>
      <c r="BH436" s="190">
        <f>IF(N436="sníž. přenesená",J436,0)</f>
        <v>0</v>
      </c>
      <c r="BI436" s="190">
        <f>IF(N436="nulová",J436,0)</f>
        <v>0</v>
      </c>
      <c r="BJ436" s="17" t="s">
        <v>85</v>
      </c>
      <c r="BK436" s="190">
        <f>ROUND(I436*H436,2)</f>
        <v>0</v>
      </c>
      <c r="BL436" s="17" t="s">
        <v>294</v>
      </c>
      <c r="BM436" s="189" t="s">
        <v>649</v>
      </c>
    </row>
    <row r="437" s="12" customFormat="1">
      <c r="B437" s="199"/>
      <c r="D437" s="191" t="s">
        <v>217</v>
      </c>
      <c r="E437" s="200" t="s">
        <v>1</v>
      </c>
      <c r="F437" s="201" t="s">
        <v>381</v>
      </c>
      <c r="H437" s="202">
        <v>325.39999999999998</v>
      </c>
      <c r="I437" s="203"/>
      <c r="L437" s="199"/>
      <c r="M437" s="204"/>
      <c r="N437" s="205"/>
      <c r="O437" s="205"/>
      <c r="P437" s="205"/>
      <c r="Q437" s="205"/>
      <c r="R437" s="205"/>
      <c r="S437" s="205"/>
      <c r="T437" s="206"/>
      <c r="AT437" s="200" t="s">
        <v>217</v>
      </c>
      <c r="AU437" s="200" t="s">
        <v>87</v>
      </c>
      <c r="AV437" s="12" t="s">
        <v>87</v>
      </c>
      <c r="AW437" s="12" t="s">
        <v>32</v>
      </c>
      <c r="AX437" s="12" t="s">
        <v>77</v>
      </c>
      <c r="AY437" s="200" t="s">
        <v>132</v>
      </c>
    </row>
    <row r="438" s="12" customFormat="1">
      <c r="B438" s="199"/>
      <c r="D438" s="191" t="s">
        <v>217</v>
      </c>
      <c r="E438" s="200" t="s">
        <v>1</v>
      </c>
      <c r="F438" s="201" t="s">
        <v>621</v>
      </c>
      <c r="H438" s="202">
        <v>27</v>
      </c>
      <c r="I438" s="203"/>
      <c r="L438" s="199"/>
      <c r="M438" s="204"/>
      <c r="N438" s="205"/>
      <c r="O438" s="205"/>
      <c r="P438" s="205"/>
      <c r="Q438" s="205"/>
      <c r="R438" s="205"/>
      <c r="S438" s="205"/>
      <c r="T438" s="206"/>
      <c r="AT438" s="200" t="s">
        <v>217</v>
      </c>
      <c r="AU438" s="200" t="s">
        <v>87</v>
      </c>
      <c r="AV438" s="12" t="s">
        <v>87</v>
      </c>
      <c r="AW438" s="12" t="s">
        <v>32</v>
      </c>
      <c r="AX438" s="12" t="s">
        <v>77</v>
      </c>
      <c r="AY438" s="200" t="s">
        <v>132</v>
      </c>
    </row>
    <row r="439" s="13" customFormat="1">
      <c r="B439" s="207"/>
      <c r="D439" s="191" t="s">
        <v>217</v>
      </c>
      <c r="E439" s="208" t="s">
        <v>1</v>
      </c>
      <c r="F439" s="209" t="s">
        <v>220</v>
      </c>
      <c r="H439" s="210">
        <v>352.39999999999998</v>
      </c>
      <c r="I439" s="211"/>
      <c r="L439" s="207"/>
      <c r="M439" s="212"/>
      <c r="N439" s="213"/>
      <c r="O439" s="213"/>
      <c r="P439" s="213"/>
      <c r="Q439" s="213"/>
      <c r="R439" s="213"/>
      <c r="S439" s="213"/>
      <c r="T439" s="214"/>
      <c r="AT439" s="208" t="s">
        <v>217</v>
      </c>
      <c r="AU439" s="208" t="s">
        <v>87</v>
      </c>
      <c r="AV439" s="13" t="s">
        <v>139</v>
      </c>
      <c r="AW439" s="13" t="s">
        <v>32</v>
      </c>
      <c r="AX439" s="13" t="s">
        <v>85</v>
      </c>
      <c r="AY439" s="208" t="s">
        <v>132</v>
      </c>
    </row>
    <row r="440" s="1" customFormat="1" ht="24" customHeight="1">
      <c r="B440" s="177"/>
      <c r="C440" s="178" t="s">
        <v>650</v>
      </c>
      <c r="D440" s="178" t="s">
        <v>135</v>
      </c>
      <c r="E440" s="179" t="s">
        <v>651</v>
      </c>
      <c r="F440" s="180" t="s">
        <v>652</v>
      </c>
      <c r="G440" s="181" t="s">
        <v>312</v>
      </c>
      <c r="H440" s="182">
        <v>0.56699999999999995</v>
      </c>
      <c r="I440" s="183"/>
      <c r="J440" s="184">
        <f>ROUND(I440*H440,2)</f>
        <v>0</v>
      </c>
      <c r="K440" s="180" t="s">
        <v>1</v>
      </c>
      <c r="L440" s="36"/>
      <c r="M440" s="185" t="s">
        <v>1</v>
      </c>
      <c r="N440" s="186" t="s">
        <v>42</v>
      </c>
      <c r="O440" s="72"/>
      <c r="P440" s="187">
        <f>O440*H440</f>
        <v>0</v>
      </c>
      <c r="Q440" s="187">
        <v>0</v>
      </c>
      <c r="R440" s="187">
        <f>Q440*H440</f>
        <v>0</v>
      </c>
      <c r="S440" s="187">
        <v>0</v>
      </c>
      <c r="T440" s="188">
        <f>S440*H440</f>
        <v>0</v>
      </c>
      <c r="AR440" s="189" t="s">
        <v>294</v>
      </c>
      <c r="AT440" s="189" t="s">
        <v>135</v>
      </c>
      <c r="AU440" s="189" t="s">
        <v>87</v>
      </c>
      <c r="AY440" s="17" t="s">
        <v>132</v>
      </c>
      <c r="BE440" s="190">
        <f>IF(N440="základní",J440,0)</f>
        <v>0</v>
      </c>
      <c r="BF440" s="190">
        <f>IF(N440="snížená",J440,0)</f>
        <v>0</v>
      </c>
      <c r="BG440" s="190">
        <f>IF(N440="zákl. přenesená",J440,0)</f>
        <v>0</v>
      </c>
      <c r="BH440" s="190">
        <f>IF(N440="sníž. přenesená",J440,0)</f>
        <v>0</v>
      </c>
      <c r="BI440" s="190">
        <f>IF(N440="nulová",J440,0)</f>
        <v>0</v>
      </c>
      <c r="BJ440" s="17" t="s">
        <v>85</v>
      </c>
      <c r="BK440" s="190">
        <f>ROUND(I440*H440,2)</f>
        <v>0</v>
      </c>
      <c r="BL440" s="17" t="s">
        <v>294</v>
      </c>
      <c r="BM440" s="189" t="s">
        <v>653</v>
      </c>
    </row>
    <row r="441" s="11" customFormat="1" ht="22.8" customHeight="1">
      <c r="B441" s="164"/>
      <c r="D441" s="165" t="s">
        <v>76</v>
      </c>
      <c r="E441" s="175" t="s">
        <v>654</v>
      </c>
      <c r="F441" s="175" t="s">
        <v>655</v>
      </c>
      <c r="I441" s="167"/>
      <c r="J441" s="176">
        <f>BK441</f>
        <v>0</v>
      </c>
      <c r="L441" s="164"/>
      <c r="M441" s="169"/>
      <c r="N441" s="170"/>
      <c r="O441" s="170"/>
      <c r="P441" s="171">
        <f>SUM(P442:P470)</f>
        <v>0</v>
      </c>
      <c r="Q441" s="170"/>
      <c r="R441" s="171">
        <f>SUM(R442:R470)</f>
        <v>11.348024400000002</v>
      </c>
      <c r="S441" s="170"/>
      <c r="T441" s="172">
        <f>SUM(T442:T470)</f>
        <v>1.8478619999999999</v>
      </c>
      <c r="AR441" s="165" t="s">
        <v>87</v>
      </c>
      <c r="AT441" s="173" t="s">
        <v>76</v>
      </c>
      <c r="AU441" s="173" t="s">
        <v>85</v>
      </c>
      <c r="AY441" s="165" t="s">
        <v>132</v>
      </c>
      <c r="BK441" s="174">
        <f>SUM(BK442:BK470)</f>
        <v>0</v>
      </c>
    </row>
    <row r="442" s="1" customFormat="1" ht="24" customHeight="1">
      <c r="B442" s="177"/>
      <c r="C442" s="178" t="s">
        <v>656</v>
      </c>
      <c r="D442" s="178" t="s">
        <v>135</v>
      </c>
      <c r="E442" s="179" t="s">
        <v>657</v>
      </c>
      <c r="F442" s="180" t="s">
        <v>658</v>
      </c>
      <c r="G442" s="181" t="s">
        <v>248</v>
      </c>
      <c r="H442" s="182">
        <v>528.70000000000005</v>
      </c>
      <c r="I442" s="183"/>
      <c r="J442" s="184">
        <f>ROUND(I442*H442,2)</f>
        <v>0</v>
      </c>
      <c r="K442" s="180" t="s">
        <v>1</v>
      </c>
      <c r="L442" s="36"/>
      <c r="M442" s="185" t="s">
        <v>1</v>
      </c>
      <c r="N442" s="186" t="s">
        <v>42</v>
      </c>
      <c r="O442" s="72"/>
      <c r="P442" s="187">
        <f>O442*H442</f>
        <v>0</v>
      </c>
      <c r="Q442" s="187">
        <v>0</v>
      </c>
      <c r="R442" s="187">
        <f>Q442*H442</f>
        <v>0</v>
      </c>
      <c r="S442" s="187">
        <v>0</v>
      </c>
      <c r="T442" s="188">
        <f>S442*H442</f>
        <v>0</v>
      </c>
      <c r="AR442" s="189" t="s">
        <v>294</v>
      </c>
      <c r="AT442" s="189" t="s">
        <v>135</v>
      </c>
      <c r="AU442" s="189" t="s">
        <v>87</v>
      </c>
      <c r="AY442" s="17" t="s">
        <v>132</v>
      </c>
      <c r="BE442" s="190">
        <f>IF(N442="základní",J442,0)</f>
        <v>0</v>
      </c>
      <c r="BF442" s="190">
        <f>IF(N442="snížená",J442,0)</f>
        <v>0</v>
      </c>
      <c r="BG442" s="190">
        <f>IF(N442="zákl. přenesená",J442,0)</f>
        <v>0</v>
      </c>
      <c r="BH442" s="190">
        <f>IF(N442="sníž. přenesená",J442,0)</f>
        <v>0</v>
      </c>
      <c r="BI442" s="190">
        <f>IF(N442="nulová",J442,0)</f>
        <v>0</v>
      </c>
      <c r="BJ442" s="17" t="s">
        <v>85</v>
      </c>
      <c r="BK442" s="190">
        <f>ROUND(I442*H442,2)</f>
        <v>0</v>
      </c>
      <c r="BL442" s="17" t="s">
        <v>294</v>
      </c>
      <c r="BM442" s="189" t="s">
        <v>659</v>
      </c>
    </row>
    <row r="443" s="12" customFormat="1">
      <c r="B443" s="199"/>
      <c r="D443" s="191" t="s">
        <v>217</v>
      </c>
      <c r="E443" s="200" t="s">
        <v>1</v>
      </c>
      <c r="F443" s="201" t="s">
        <v>660</v>
      </c>
      <c r="H443" s="202">
        <v>489.57999999999998</v>
      </c>
      <c r="I443" s="203"/>
      <c r="L443" s="199"/>
      <c r="M443" s="204"/>
      <c r="N443" s="205"/>
      <c r="O443" s="205"/>
      <c r="P443" s="205"/>
      <c r="Q443" s="205"/>
      <c r="R443" s="205"/>
      <c r="S443" s="205"/>
      <c r="T443" s="206"/>
      <c r="AT443" s="200" t="s">
        <v>217</v>
      </c>
      <c r="AU443" s="200" t="s">
        <v>87</v>
      </c>
      <c r="AV443" s="12" t="s">
        <v>87</v>
      </c>
      <c r="AW443" s="12" t="s">
        <v>32</v>
      </c>
      <c r="AX443" s="12" t="s">
        <v>77</v>
      </c>
      <c r="AY443" s="200" t="s">
        <v>132</v>
      </c>
    </row>
    <row r="444" s="12" customFormat="1">
      <c r="B444" s="199"/>
      <c r="D444" s="191" t="s">
        <v>217</v>
      </c>
      <c r="E444" s="200" t="s">
        <v>1</v>
      </c>
      <c r="F444" s="201" t="s">
        <v>661</v>
      </c>
      <c r="H444" s="202">
        <v>39.119999999999997</v>
      </c>
      <c r="I444" s="203"/>
      <c r="L444" s="199"/>
      <c r="M444" s="204"/>
      <c r="N444" s="205"/>
      <c r="O444" s="205"/>
      <c r="P444" s="205"/>
      <c r="Q444" s="205"/>
      <c r="R444" s="205"/>
      <c r="S444" s="205"/>
      <c r="T444" s="206"/>
      <c r="AT444" s="200" t="s">
        <v>217</v>
      </c>
      <c r="AU444" s="200" t="s">
        <v>87</v>
      </c>
      <c r="AV444" s="12" t="s">
        <v>87</v>
      </c>
      <c r="AW444" s="12" t="s">
        <v>32</v>
      </c>
      <c r="AX444" s="12" t="s">
        <v>77</v>
      </c>
      <c r="AY444" s="200" t="s">
        <v>132</v>
      </c>
    </row>
    <row r="445" s="13" customFormat="1">
      <c r="B445" s="207"/>
      <c r="D445" s="191" t="s">
        <v>217</v>
      </c>
      <c r="E445" s="208" t="s">
        <v>1</v>
      </c>
      <c r="F445" s="209" t="s">
        <v>220</v>
      </c>
      <c r="H445" s="210">
        <v>528.70000000000005</v>
      </c>
      <c r="I445" s="211"/>
      <c r="L445" s="207"/>
      <c r="M445" s="212"/>
      <c r="N445" s="213"/>
      <c r="O445" s="213"/>
      <c r="P445" s="213"/>
      <c r="Q445" s="213"/>
      <c r="R445" s="213"/>
      <c r="S445" s="213"/>
      <c r="T445" s="214"/>
      <c r="AT445" s="208" t="s">
        <v>217</v>
      </c>
      <c r="AU445" s="208" t="s">
        <v>87</v>
      </c>
      <c r="AV445" s="13" t="s">
        <v>139</v>
      </c>
      <c r="AW445" s="13" t="s">
        <v>32</v>
      </c>
      <c r="AX445" s="13" t="s">
        <v>85</v>
      </c>
      <c r="AY445" s="208" t="s">
        <v>132</v>
      </c>
    </row>
    <row r="446" s="1" customFormat="1" ht="16.5" customHeight="1">
      <c r="B446" s="177"/>
      <c r="C446" s="215" t="s">
        <v>662</v>
      </c>
      <c r="D446" s="215" t="s">
        <v>317</v>
      </c>
      <c r="E446" s="216" t="s">
        <v>663</v>
      </c>
      <c r="F446" s="217" t="s">
        <v>664</v>
      </c>
      <c r="G446" s="218" t="s">
        <v>248</v>
      </c>
      <c r="H446" s="219">
        <v>269.637</v>
      </c>
      <c r="I446" s="220"/>
      <c r="J446" s="221">
        <f>ROUND(I446*H446,2)</f>
        <v>0</v>
      </c>
      <c r="K446" s="217" t="s">
        <v>1</v>
      </c>
      <c r="L446" s="222"/>
      <c r="M446" s="223" t="s">
        <v>1</v>
      </c>
      <c r="N446" s="224" t="s">
        <v>42</v>
      </c>
      <c r="O446" s="72"/>
      <c r="P446" s="187">
        <f>O446*H446</f>
        <v>0</v>
      </c>
      <c r="Q446" s="187">
        <v>0.0055999999999999999</v>
      </c>
      <c r="R446" s="187">
        <f>Q446*H446</f>
        <v>1.5099672</v>
      </c>
      <c r="S446" s="187">
        <v>0</v>
      </c>
      <c r="T446" s="188">
        <f>S446*H446</f>
        <v>0</v>
      </c>
      <c r="AR446" s="189" t="s">
        <v>382</v>
      </c>
      <c r="AT446" s="189" t="s">
        <v>317</v>
      </c>
      <c r="AU446" s="189" t="s">
        <v>87</v>
      </c>
      <c r="AY446" s="17" t="s">
        <v>132</v>
      </c>
      <c r="BE446" s="190">
        <f>IF(N446="základní",J446,0)</f>
        <v>0</v>
      </c>
      <c r="BF446" s="190">
        <f>IF(N446="snížená",J446,0)</f>
        <v>0</v>
      </c>
      <c r="BG446" s="190">
        <f>IF(N446="zákl. přenesená",J446,0)</f>
        <v>0</v>
      </c>
      <c r="BH446" s="190">
        <f>IF(N446="sníž. přenesená",J446,0)</f>
        <v>0</v>
      </c>
      <c r="BI446" s="190">
        <f>IF(N446="nulová",J446,0)</f>
        <v>0</v>
      </c>
      <c r="BJ446" s="17" t="s">
        <v>85</v>
      </c>
      <c r="BK446" s="190">
        <f>ROUND(I446*H446,2)</f>
        <v>0</v>
      </c>
      <c r="BL446" s="17" t="s">
        <v>294</v>
      </c>
      <c r="BM446" s="189" t="s">
        <v>665</v>
      </c>
    </row>
    <row r="447" s="1" customFormat="1" ht="16.5" customHeight="1">
      <c r="B447" s="177"/>
      <c r="C447" s="215" t="s">
        <v>666</v>
      </c>
      <c r="D447" s="215" t="s">
        <v>317</v>
      </c>
      <c r="E447" s="216" t="s">
        <v>667</v>
      </c>
      <c r="F447" s="217" t="s">
        <v>668</v>
      </c>
      <c r="G447" s="218" t="s">
        <v>248</v>
      </c>
      <c r="H447" s="219">
        <v>289.58800000000002</v>
      </c>
      <c r="I447" s="220"/>
      <c r="J447" s="221">
        <f>ROUND(I447*H447,2)</f>
        <v>0</v>
      </c>
      <c r="K447" s="217" t="s">
        <v>1</v>
      </c>
      <c r="L447" s="222"/>
      <c r="M447" s="223" t="s">
        <v>1</v>
      </c>
      <c r="N447" s="224" t="s">
        <v>42</v>
      </c>
      <c r="O447" s="72"/>
      <c r="P447" s="187">
        <f>O447*H447</f>
        <v>0</v>
      </c>
      <c r="Q447" s="187">
        <v>0.0063</v>
      </c>
      <c r="R447" s="187">
        <f>Q447*H447</f>
        <v>1.8244044000000002</v>
      </c>
      <c r="S447" s="187">
        <v>0</v>
      </c>
      <c r="T447" s="188">
        <f>S447*H447</f>
        <v>0</v>
      </c>
      <c r="AR447" s="189" t="s">
        <v>382</v>
      </c>
      <c r="AT447" s="189" t="s">
        <v>317</v>
      </c>
      <c r="AU447" s="189" t="s">
        <v>87</v>
      </c>
      <c r="AY447" s="17" t="s">
        <v>132</v>
      </c>
      <c r="BE447" s="190">
        <f>IF(N447="základní",J447,0)</f>
        <v>0</v>
      </c>
      <c r="BF447" s="190">
        <f>IF(N447="snížená",J447,0)</f>
        <v>0</v>
      </c>
      <c r="BG447" s="190">
        <f>IF(N447="zákl. přenesená",J447,0)</f>
        <v>0</v>
      </c>
      <c r="BH447" s="190">
        <f>IF(N447="sníž. přenesená",J447,0)</f>
        <v>0</v>
      </c>
      <c r="BI447" s="190">
        <f>IF(N447="nulová",J447,0)</f>
        <v>0</v>
      </c>
      <c r="BJ447" s="17" t="s">
        <v>85</v>
      </c>
      <c r="BK447" s="190">
        <f>ROUND(I447*H447,2)</f>
        <v>0</v>
      </c>
      <c r="BL447" s="17" t="s">
        <v>294</v>
      </c>
      <c r="BM447" s="189" t="s">
        <v>669</v>
      </c>
    </row>
    <row r="448" s="12" customFormat="1">
      <c r="B448" s="199"/>
      <c r="D448" s="191" t="s">
        <v>217</v>
      </c>
      <c r="E448" s="200" t="s">
        <v>1</v>
      </c>
      <c r="F448" s="201" t="s">
        <v>670</v>
      </c>
      <c r="H448" s="202">
        <v>249.68600000000001</v>
      </c>
      <c r="I448" s="203"/>
      <c r="L448" s="199"/>
      <c r="M448" s="204"/>
      <c r="N448" s="205"/>
      <c r="O448" s="205"/>
      <c r="P448" s="205"/>
      <c r="Q448" s="205"/>
      <c r="R448" s="205"/>
      <c r="S448" s="205"/>
      <c r="T448" s="206"/>
      <c r="AT448" s="200" t="s">
        <v>217</v>
      </c>
      <c r="AU448" s="200" t="s">
        <v>87</v>
      </c>
      <c r="AV448" s="12" t="s">
        <v>87</v>
      </c>
      <c r="AW448" s="12" t="s">
        <v>32</v>
      </c>
      <c r="AX448" s="12" t="s">
        <v>77</v>
      </c>
      <c r="AY448" s="200" t="s">
        <v>132</v>
      </c>
    </row>
    <row r="449" s="12" customFormat="1">
      <c r="B449" s="199"/>
      <c r="D449" s="191" t="s">
        <v>217</v>
      </c>
      <c r="E449" s="200" t="s">
        <v>1</v>
      </c>
      <c r="F449" s="201" t="s">
        <v>671</v>
      </c>
      <c r="H449" s="202">
        <v>39.902000000000001</v>
      </c>
      <c r="I449" s="203"/>
      <c r="L449" s="199"/>
      <c r="M449" s="204"/>
      <c r="N449" s="205"/>
      <c r="O449" s="205"/>
      <c r="P449" s="205"/>
      <c r="Q449" s="205"/>
      <c r="R449" s="205"/>
      <c r="S449" s="205"/>
      <c r="T449" s="206"/>
      <c r="AT449" s="200" t="s">
        <v>217</v>
      </c>
      <c r="AU449" s="200" t="s">
        <v>87</v>
      </c>
      <c r="AV449" s="12" t="s">
        <v>87</v>
      </c>
      <c r="AW449" s="12" t="s">
        <v>32</v>
      </c>
      <c r="AX449" s="12" t="s">
        <v>77</v>
      </c>
      <c r="AY449" s="200" t="s">
        <v>132</v>
      </c>
    </row>
    <row r="450" s="13" customFormat="1">
      <c r="B450" s="207"/>
      <c r="D450" s="191" t="s">
        <v>217</v>
      </c>
      <c r="E450" s="208" t="s">
        <v>1</v>
      </c>
      <c r="F450" s="209" t="s">
        <v>220</v>
      </c>
      <c r="H450" s="210">
        <v>289.58800000000002</v>
      </c>
      <c r="I450" s="211"/>
      <c r="L450" s="207"/>
      <c r="M450" s="212"/>
      <c r="N450" s="213"/>
      <c r="O450" s="213"/>
      <c r="P450" s="213"/>
      <c r="Q450" s="213"/>
      <c r="R450" s="213"/>
      <c r="S450" s="213"/>
      <c r="T450" s="214"/>
      <c r="AT450" s="208" t="s">
        <v>217</v>
      </c>
      <c r="AU450" s="208" t="s">
        <v>87</v>
      </c>
      <c r="AV450" s="13" t="s">
        <v>139</v>
      </c>
      <c r="AW450" s="13" t="s">
        <v>32</v>
      </c>
      <c r="AX450" s="13" t="s">
        <v>85</v>
      </c>
      <c r="AY450" s="208" t="s">
        <v>132</v>
      </c>
    </row>
    <row r="451" s="1" customFormat="1" ht="24" customHeight="1">
      <c r="B451" s="177"/>
      <c r="C451" s="178" t="s">
        <v>672</v>
      </c>
      <c r="D451" s="178" t="s">
        <v>135</v>
      </c>
      <c r="E451" s="179" t="s">
        <v>673</v>
      </c>
      <c r="F451" s="180" t="s">
        <v>674</v>
      </c>
      <c r="G451" s="181" t="s">
        <v>248</v>
      </c>
      <c r="H451" s="182">
        <v>1026.5899999999999</v>
      </c>
      <c r="I451" s="183"/>
      <c r="J451" s="184">
        <f>ROUND(I451*H451,2)</f>
        <v>0</v>
      </c>
      <c r="K451" s="180" t="s">
        <v>1</v>
      </c>
      <c r="L451" s="36"/>
      <c r="M451" s="185" t="s">
        <v>1</v>
      </c>
      <c r="N451" s="186" t="s">
        <v>42</v>
      </c>
      <c r="O451" s="72"/>
      <c r="P451" s="187">
        <f>O451*H451</f>
        <v>0</v>
      </c>
      <c r="Q451" s="187">
        <v>0</v>
      </c>
      <c r="R451" s="187">
        <f>Q451*H451</f>
        <v>0</v>
      </c>
      <c r="S451" s="187">
        <v>0.0018</v>
      </c>
      <c r="T451" s="188">
        <f>S451*H451</f>
        <v>1.8478619999999999</v>
      </c>
      <c r="AR451" s="189" t="s">
        <v>294</v>
      </c>
      <c r="AT451" s="189" t="s">
        <v>135</v>
      </c>
      <c r="AU451" s="189" t="s">
        <v>87</v>
      </c>
      <c r="AY451" s="17" t="s">
        <v>132</v>
      </c>
      <c r="BE451" s="190">
        <f>IF(N451="základní",J451,0)</f>
        <v>0</v>
      </c>
      <c r="BF451" s="190">
        <f>IF(N451="snížená",J451,0)</f>
        <v>0</v>
      </c>
      <c r="BG451" s="190">
        <f>IF(N451="zákl. přenesená",J451,0)</f>
        <v>0</v>
      </c>
      <c r="BH451" s="190">
        <f>IF(N451="sníž. přenesená",J451,0)</f>
        <v>0</v>
      </c>
      <c r="BI451" s="190">
        <f>IF(N451="nulová",J451,0)</f>
        <v>0</v>
      </c>
      <c r="BJ451" s="17" t="s">
        <v>85</v>
      </c>
      <c r="BK451" s="190">
        <f>ROUND(I451*H451,2)</f>
        <v>0</v>
      </c>
      <c r="BL451" s="17" t="s">
        <v>294</v>
      </c>
      <c r="BM451" s="189" t="s">
        <v>675</v>
      </c>
    </row>
    <row r="452" s="12" customFormat="1">
      <c r="B452" s="199"/>
      <c r="D452" s="191" t="s">
        <v>217</v>
      </c>
      <c r="E452" s="200" t="s">
        <v>1</v>
      </c>
      <c r="F452" s="201" t="s">
        <v>676</v>
      </c>
      <c r="H452" s="202">
        <v>1026.5899999999999</v>
      </c>
      <c r="I452" s="203"/>
      <c r="L452" s="199"/>
      <c r="M452" s="204"/>
      <c r="N452" s="205"/>
      <c r="O452" s="205"/>
      <c r="P452" s="205"/>
      <c r="Q452" s="205"/>
      <c r="R452" s="205"/>
      <c r="S452" s="205"/>
      <c r="T452" s="206"/>
      <c r="AT452" s="200" t="s">
        <v>217</v>
      </c>
      <c r="AU452" s="200" t="s">
        <v>87</v>
      </c>
      <c r="AV452" s="12" t="s">
        <v>87</v>
      </c>
      <c r="AW452" s="12" t="s">
        <v>32</v>
      </c>
      <c r="AX452" s="12" t="s">
        <v>85</v>
      </c>
      <c r="AY452" s="200" t="s">
        <v>132</v>
      </c>
    </row>
    <row r="453" s="1" customFormat="1" ht="24" customHeight="1">
      <c r="B453" s="177"/>
      <c r="C453" s="178" t="s">
        <v>677</v>
      </c>
      <c r="D453" s="178" t="s">
        <v>135</v>
      </c>
      <c r="E453" s="179" t="s">
        <v>678</v>
      </c>
      <c r="F453" s="180" t="s">
        <v>679</v>
      </c>
      <c r="G453" s="181" t="s">
        <v>248</v>
      </c>
      <c r="H453" s="182">
        <v>680.03999999999996</v>
      </c>
      <c r="I453" s="183"/>
      <c r="J453" s="184">
        <f>ROUND(I453*H453,2)</f>
        <v>0</v>
      </c>
      <c r="K453" s="180" t="s">
        <v>1</v>
      </c>
      <c r="L453" s="36"/>
      <c r="M453" s="185" t="s">
        <v>1</v>
      </c>
      <c r="N453" s="186" t="s">
        <v>42</v>
      </c>
      <c r="O453" s="72"/>
      <c r="P453" s="187">
        <f>O453*H453</f>
        <v>0</v>
      </c>
      <c r="Q453" s="187">
        <v>0</v>
      </c>
      <c r="R453" s="187">
        <f>Q453*H453</f>
        <v>0</v>
      </c>
      <c r="S453" s="187">
        <v>0</v>
      </c>
      <c r="T453" s="188">
        <f>S453*H453</f>
        <v>0</v>
      </c>
      <c r="AR453" s="189" t="s">
        <v>294</v>
      </c>
      <c r="AT453" s="189" t="s">
        <v>135</v>
      </c>
      <c r="AU453" s="189" t="s">
        <v>87</v>
      </c>
      <c r="AY453" s="17" t="s">
        <v>132</v>
      </c>
      <c r="BE453" s="190">
        <f>IF(N453="základní",J453,0)</f>
        <v>0</v>
      </c>
      <c r="BF453" s="190">
        <f>IF(N453="snížená",J453,0)</f>
        <v>0</v>
      </c>
      <c r="BG453" s="190">
        <f>IF(N453="zákl. přenesená",J453,0)</f>
        <v>0</v>
      </c>
      <c r="BH453" s="190">
        <f>IF(N453="sníž. přenesená",J453,0)</f>
        <v>0</v>
      </c>
      <c r="BI453" s="190">
        <f>IF(N453="nulová",J453,0)</f>
        <v>0</v>
      </c>
      <c r="BJ453" s="17" t="s">
        <v>85</v>
      </c>
      <c r="BK453" s="190">
        <f>ROUND(I453*H453,2)</f>
        <v>0</v>
      </c>
      <c r="BL453" s="17" t="s">
        <v>294</v>
      </c>
      <c r="BM453" s="189" t="s">
        <v>680</v>
      </c>
    </row>
    <row r="454" s="12" customFormat="1">
      <c r="B454" s="199"/>
      <c r="D454" s="191" t="s">
        <v>217</v>
      </c>
      <c r="E454" s="200" t="s">
        <v>1</v>
      </c>
      <c r="F454" s="201" t="s">
        <v>681</v>
      </c>
      <c r="H454" s="202">
        <v>650.79999999999995</v>
      </c>
      <c r="I454" s="203"/>
      <c r="L454" s="199"/>
      <c r="M454" s="204"/>
      <c r="N454" s="205"/>
      <c r="O454" s="205"/>
      <c r="P454" s="205"/>
      <c r="Q454" s="205"/>
      <c r="R454" s="205"/>
      <c r="S454" s="205"/>
      <c r="T454" s="206"/>
      <c r="AT454" s="200" t="s">
        <v>217</v>
      </c>
      <c r="AU454" s="200" t="s">
        <v>87</v>
      </c>
      <c r="AV454" s="12" t="s">
        <v>87</v>
      </c>
      <c r="AW454" s="12" t="s">
        <v>32</v>
      </c>
      <c r="AX454" s="12" t="s">
        <v>77</v>
      </c>
      <c r="AY454" s="200" t="s">
        <v>132</v>
      </c>
    </row>
    <row r="455" s="12" customFormat="1">
      <c r="B455" s="199"/>
      <c r="D455" s="191" t="s">
        <v>217</v>
      </c>
      <c r="E455" s="200" t="s">
        <v>1</v>
      </c>
      <c r="F455" s="201" t="s">
        <v>621</v>
      </c>
      <c r="H455" s="202">
        <v>27</v>
      </c>
      <c r="I455" s="203"/>
      <c r="L455" s="199"/>
      <c r="M455" s="204"/>
      <c r="N455" s="205"/>
      <c r="O455" s="205"/>
      <c r="P455" s="205"/>
      <c r="Q455" s="205"/>
      <c r="R455" s="205"/>
      <c r="S455" s="205"/>
      <c r="T455" s="206"/>
      <c r="AT455" s="200" t="s">
        <v>217</v>
      </c>
      <c r="AU455" s="200" t="s">
        <v>87</v>
      </c>
      <c r="AV455" s="12" t="s">
        <v>87</v>
      </c>
      <c r="AW455" s="12" t="s">
        <v>32</v>
      </c>
      <c r="AX455" s="12" t="s">
        <v>77</v>
      </c>
      <c r="AY455" s="200" t="s">
        <v>132</v>
      </c>
    </row>
    <row r="456" s="12" customFormat="1">
      <c r="B456" s="199"/>
      <c r="D456" s="191" t="s">
        <v>217</v>
      </c>
      <c r="E456" s="200" t="s">
        <v>1</v>
      </c>
      <c r="F456" s="201" t="s">
        <v>610</v>
      </c>
      <c r="H456" s="202">
        <v>2.2400000000000002</v>
      </c>
      <c r="I456" s="203"/>
      <c r="L456" s="199"/>
      <c r="M456" s="204"/>
      <c r="N456" s="205"/>
      <c r="O456" s="205"/>
      <c r="P456" s="205"/>
      <c r="Q456" s="205"/>
      <c r="R456" s="205"/>
      <c r="S456" s="205"/>
      <c r="T456" s="206"/>
      <c r="AT456" s="200" t="s">
        <v>217</v>
      </c>
      <c r="AU456" s="200" t="s">
        <v>87</v>
      </c>
      <c r="AV456" s="12" t="s">
        <v>87</v>
      </c>
      <c r="AW456" s="12" t="s">
        <v>32</v>
      </c>
      <c r="AX456" s="12" t="s">
        <v>77</v>
      </c>
      <c r="AY456" s="200" t="s">
        <v>132</v>
      </c>
    </row>
    <row r="457" s="13" customFormat="1">
      <c r="B457" s="207"/>
      <c r="D457" s="191" t="s">
        <v>217</v>
      </c>
      <c r="E457" s="208" t="s">
        <v>1</v>
      </c>
      <c r="F457" s="209" t="s">
        <v>220</v>
      </c>
      <c r="H457" s="210">
        <v>680.03999999999996</v>
      </c>
      <c r="I457" s="211"/>
      <c r="L457" s="207"/>
      <c r="M457" s="212"/>
      <c r="N457" s="213"/>
      <c r="O457" s="213"/>
      <c r="P457" s="213"/>
      <c r="Q457" s="213"/>
      <c r="R457" s="213"/>
      <c r="S457" s="213"/>
      <c r="T457" s="214"/>
      <c r="AT457" s="208" t="s">
        <v>217</v>
      </c>
      <c r="AU457" s="208" t="s">
        <v>87</v>
      </c>
      <c r="AV457" s="13" t="s">
        <v>139</v>
      </c>
      <c r="AW457" s="13" t="s">
        <v>32</v>
      </c>
      <c r="AX457" s="13" t="s">
        <v>85</v>
      </c>
      <c r="AY457" s="208" t="s">
        <v>132</v>
      </c>
    </row>
    <row r="458" s="1" customFormat="1" ht="24" customHeight="1">
      <c r="B458" s="177"/>
      <c r="C458" s="215" t="s">
        <v>682</v>
      </c>
      <c r="D458" s="215" t="s">
        <v>317</v>
      </c>
      <c r="E458" s="216" t="s">
        <v>683</v>
      </c>
      <c r="F458" s="217" t="s">
        <v>684</v>
      </c>
      <c r="G458" s="218" t="s">
        <v>248</v>
      </c>
      <c r="H458" s="219">
        <v>650.79999999999995</v>
      </c>
      <c r="I458" s="220"/>
      <c r="J458" s="221">
        <f>ROUND(I458*H458,2)</f>
        <v>0</v>
      </c>
      <c r="K458" s="217" t="s">
        <v>1</v>
      </c>
      <c r="L458" s="222"/>
      <c r="M458" s="223" t="s">
        <v>1</v>
      </c>
      <c r="N458" s="224" t="s">
        <v>42</v>
      </c>
      <c r="O458" s="72"/>
      <c r="P458" s="187">
        <f>O458*H458</f>
        <v>0</v>
      </c>
      <c r="Q458" s="187">
        <v>0.0089999999999999993</v>
      </c>
      <c r="R458" s="187">
        <f>Q458*H458</f>
        <v>5.8571999999999989</v>
      </c>
      <c r="S458" s="187">
        <v>0</v>
      </c>
      <c r="T458" s="188">
        <f>S458*H458</f>
        <v>0</v>
      </c>
      <c r="AR458" s="189" t="s">
        <v>382</v>
      </c>
      <c r="AT458" s="189" t="s">
        <v>317</v>
      </c>
      <c r="AU458" s="189" t="s">
        <v>87</v>
      </c>
      <c r="AY458" s="17" t="s">
        <v>132</v>
      </c>
      <c r="BE458" s="190">
        <f>IF(N458="základní",J458,0)</f>
        <v>0</v>
      </c>
      <c r="BF458" s="190">
        <f>IF(N458="snížená",J458,0)</f>
        <v>0</v>
      </c>
      <c r="BG458" s="190">
        <f>IF(N458="zákl. přenesená",J458,0)</f>
        <v>0</v>
      </c>
      <c r="BH458" s="190">
        <f>IF(N458="sníž. přenesená",J458,0)</f>
        <v>0</v>
      </c>
      <c r="BI458" s="190">
        <f>IF(N458="nulová",J458,0)</f>
        <v>0</v>
      </c>
      <c r="BJ458" s="17" t="s">
        <v>85</v>
      </c>
      <c r="BK458" s="190">
        <f>ROUND(I458*H458,2)</f>
        <v>0</v>
      </c>
      <c r="BL458" s="17" t="s">
        <v>294</v>
      </c>
      <c r="BM458" s="189" t="s">
        <v>685</v>
      </c>
    </row>
    <row r="459" s="12" customFormat="1">
      <c r="B459" s="199"/>
      <c r="D459" s="191" t="s">
        <v>217</v>
      </c>
      <c r="E459" s="200" t="s">
        <v>1</v>
      </c>
      <c r="F459" s="201" t="s">
        <v>686</v>
      </c>
      <c r="H459" s="202">
        <v>650.79999999999995</v>
      </c>
      <c r="I459" s="203"/>
      <c r="L459" s="199"/>
      <c r="M459" s="204"/>
      <c r="N459" s="205"/>
      <c r="O459" s="205"/>
      <c r="P459" s="205"/>
      <c r="Q459" s="205"/>
      <c r="R459" s="205"/>
      <c r="S459" s="205"/>
      <c r="T459" s="206"/>
      <c r="AT459" s="200" t="s">
        <v>217</v>
      </c>
      <c r="AU459" s="200" t="s">
        <v>87</v>
      </c>
      <c r="AV459" s="12" t="s">
        <v>87</v>
      </c>
      <c r="AW459" s="12" t="s">
        <v>32</v>
      </c>
      <c r="AX459" s="12" t="s">
        <v>85</v>
      </c>
      <c r="AY459" s="200" t="s">
        <v>132</v>
      </c>
    </row>
    <row r="460" s="1" customFormat="1" ht="24" customHeight="1">
      <c r="B460" s="177"/>
      <c r="C460" s="215" t="s">
        <v>687</v>
      </c>
      <c r="D460" s="215" t="s">
        <v>317</v>
      </c>
      <c r="E460" s="216" t="s">
        <v>688</v>
      </c>
      <c r="F460" s="217" t="s">
        <v>689</v>
      </c>
      <c r="G460" s="218" t="s">
        <v>248</v>
      </c>
      <c r="H460" s="219">
        <v>341.67000000000002</v>
      </c>
      <c r="I460" s="220"/>
      <c r="J460" s="221">
        <f>ROUND(I460*H460,2)</f>
        <v>0</v>
      </c>
      <c r="K460" s="217" t="s">
        <v>1</v>
      </c>
      <c r="L460" s="222"/>
      <c r="M460" s="223" t="s">
        <v>1</v>
      </c>
      <c r="N460" s="224" t="s">
        <v>42</v>
      </c>
      <c r="O460" s="72"/>
      <c r="P460" s="187">
        <f>O460*H460</f>
        <v>0</v>
      </c>
      <c r="Q460" s="187">
        <v>0.0060000000000000001</v>
      </c>
      <c r="R460" s="187">
        <f>Q460*H460</f>
        <v>2.05002</v>
      </c>
      <c r="S460" s="187">
        <v>0</v>
      </c>
      <c r="T460" s="188">
        <f>S460*H460</f>
        <v>0</v>
      </c>
      <c r="AR460" s="189" t="s">
        <v>382</v>
      </c>
      <c r="AT460" s="189" t="s">
        <v>317</v>
      </c>
      <c r="AU460" s="189" t="s">
        <v>87</v>
      </c>
      <c r="AY460" s="17" t="s">
        <v>132</v>
      </c>
      <c r="BE460" s="190">
        <f>IF(N460="základní",J460,0)</f>
        <v>0</v>
      </c>
      <c r="BF460" s="190">
        <f>IF(N460="snížená",J460,0)</f>
        <v>0</v>
      </c>
      <c r="BG460" s="190">
        <f>IF(N460="zákl. přenesená",J460,0)</f>
        <v>0</v>
      </c>
      <c r="BH460" s="190">
        <f>IF(N460="sníž. přenesená",J460,0)</f>
        <v>0</v>
      </c>
      <c r="BI460" s="190">
        <f>IF(N460="nulová",J460,0)</f>
        <v>0</v>
      </c>
      <c r="BJ460" s="17" t="s">
        <v>85</v>
      </c>
      <c r="BK460" s="190">
        <f>ROUND(I460*H460,2)</f>
        <v>0</v>
      </c>
      <c r="BL460" s="17" t="s">
        <v>294</v>
      </c>
      <c r="BM460" s="189" t="s">
        <v>690</v>
      </c>
    </row>
    <row r="461" s="12" customFormat="1">
      <c r="B461" s="199"/>
      <c r="D461" s="191" t="s">
        <v>217</v>
      </c>
      <c r="E461" s="200" t="s">
        <v>1</v>
      </c>
      <c r="F461" s="201" t="s">
        <v>626</v>
      </c>
      <c r="H461" s="202">
        <v>341.67000000000002</v>
      </c>
      <c r="I461" s="203"/>
      <c r="L461" s="199"/>
      <c r="M461" s="204"/>
      <c r="N461" s="205"/>
      <c r="O461" s="205"/>
      <c r="P461" s="205"/>
      <c r="Q461" s="205"/>
      <c r="R461" s="205"/>
      <c r="S461" s="205"/>
      <c r="T461" s="206"/>
      <c r="AT461" s="200" t="s">
        <v>217</v>
      </c>
      <c r="AU461" s="200" t="s">
        <v>87</v>
      </c>
      <c r="AV461" s="12" t="s">
        <v>87</v>
      </c>
      <c r="AW461" s="12" t="s">
        <v>32</v>
      </c>
      <c r="AX461" s="12" t="s">
        <v>85</v>
      </c>
      <c r="AY461" s="200" t="s">
        <v>132</v>
      </c>
    </row>
    <row r="462" s="1" customFormat="1" ht="24" customHeight="1">
      <c r="B462" s="177"/>
      <c r="C462" s="215" t="s">
        <v>691</v>
      </c>
      <c r="D462" s="215" t="s">
        <v>317</v>
      </c>
      <c r="E462" s="216" t="s">
        <v>692</v>
      </c>
      <c r="F462" s="217" t="s">
        <v>693</v>
      </c>
      <c r="G462" s="218" t="s">
        <v>248</v>
      </c>
      <c r="H462" s="219">
        <v>28.350000000000001</v>
      </c>
      <c r="I462" s="220"/>
      <c r="J462" s="221">
        <f>ROUND(I462*H462,2)</f>
        <v>0</v>
      </c>
      <c r="K462" s="217" t="s">
        <v>1</v>
      </c>
      <c r="L462" s="222"/>
      <c r="M462" s="223" t="s">
        <v>1</v>
      </c>
      <c r="N462" s="224" t="s">
        <v>42</v>
      </c>
      <c r="O462" s="72"/>
      <c r="P462" s="187">
        <f>O462*H462</f>
        <v>0</v>
      </c>
      <c r="Q462" s="187">
        <v>0.0028</v>
      </c>
      <c r="R462" s="187">
        <f>Q462*H462</f>
        <v>0.079380000000000006</v>
      </c>
      <c r="S462" s="187">
        <v>0</v>
      </c>
      <c r="T462" s="188">
        <f>S462*H462</f>
        <v>0</v>
      </c>
      <c r="AR462" s="189" t="s">
        <v>382</v>
      </c>
      <c r="AT462" s="189" t="s">
        <v>317</v>
      </c>
      <c r="AU462" s="189" t="s">
        <v>87</v>
      </c>
      <c r="AY462" s="17" t="s">
        <v>132</v>
      </c>
      <c r="BE462" s="190">
        <f>IF(N462="základní",J462,0)</f>
        <v>0</v>
      </c>
      <c r="BF462" s="190">
        <f>IF(N462="snížená",J462,0)</f>
        <v>0</v>
      </c>
      <c r="BG462" s="190">
        <f>IF(N462="zákl. přenesená",J462,0)</f>
        <v>0</v>
      </c>
      <c r="BH462" s="190">
        <f>IF(N462="sníž. přenesená",J462,0)</f>
        <v>0</v>
      </c>
      <c r="BI462" s="190">
        <f>IF(N462="nulová",J462,0)</f>
        <v>0</v>
      </c>
      <c r="BJ462" s="17" t="s">
        <v>85</v>
      </c>
      <c r="BK462" s="190">
        <f>ROUND(I462*H462,2)</f>
        <v>0</v>
      </c>
      <c r="BL462" s="17" t="s">
        <v>294</v>
      </c>
      <c r="BM462" s="189" t="s">
        <v>694</v>
      </c>
    </row>
    <row r="463" s="12" customFormat="1">
      <c r="B463" s="199"/>
      <c r="D463" s="191" t="s">
        <v>217</v>
      </c>
      <c r="E463" s="200" t="s">
        <v>1</v>
      </c>
      <c r="F463" s="201" t="s">
        <v>695</v>
      </c>
      <c r="H463" s="202">
        <v>28.350000000000001</v>
      </c>
      <c r="I463" s="203"/>
      <c r="L463" s="199"/>
      <c r="M463" s="204"/>
      <c r="N463" s="205"/>
      <c r="O463" s="205"/>
      <c r="P463" s="205"/>
      <c r="Q463" s="205"/>
      <c r="R463" s="205"/>
      <c r="S463" s="205"/>
      <c r="T463" s="206"/>
      <c r="AT463" s="200" t="s">
        <v>217</v>
      </c>
      <c r="AU463" s="200" t="s">
        <v>87</v>
      </c>
      <c r="AV463" s="12" t="s">
        <v>87</v>
      </c>
      <c r="AW463" s="12" t="s">
        <v>32</v>
      </c>
      <c r="AX463" s="12" t="s">
        <v>85</v>
      </c>
      <c r="AY463" s="200" t="s">
        <v>132</v>
      </c>
    </row>
    <row r="464" s="1" customFormat="1" ht="24" customHeight="1">
      <c r="B464" s="177"/>
      <c r="C464" s="215" t="s">
        <v>696</v>
      </c>
      <c r="D464" s="215" t="s">
        <v>317</v>
      </c>
      <c r="E464" s="216" t="s">
        <v>697</v>
      </c>
      <c r="F464" s="217" t="s">
        <v>698</v>
      </c>
      <c r="G464" s="218" t="s">
        <v>248</v>
      </c>
      <c r="H464" s="219">
        <v>2.3519999999999999</v>
      </c>
      <c r="I464" s="220"/>
      <c r="J464" s="221">
        <f>ROUND(I464*H464,2)</f>
        <v>0</v>
      </c>
      <c r="K464" s="217" t="s">
        <v>1</v>
      </c>
      <c r="L464" s="222"/>
      <c r="M464" s="223" t="s">
        <v>1</v>
      </c>
      <c r="N464" s="224" t="s">
        <v>42</v>
      </c>
      <c r="O464" s="72"/>
      <c r="P464" s="187">
        <f>O464*H464</f>
        <v>0</v>
      </c>
      <c r="Q464" s="187">
        <v>0.0014</v>
      </c>
      <c r="R464" s="187">
        <f>Q464*H464</f>
        <v>0.0032927999999999998</v>
      </c>
      <c r="S464" s="187">
        <v>0</v>
      </c>
      <c r="T464" s="188">
        <f>S464*H464</f>
        <v>0</v>
      </c>
      <c r="AR464" s="189" t="s">
        <v>382</v>
      </c>
      <c r="AT464" s="189" t="s">
        <v>317</v>
      </c>
      <c r="AU464" s="189" t="s">
        <v>87</v>
      </c>
      <c r="AY464" s="17" t="s">
        <v>132</v>
      </c>
      <c r="BE464" s="190">
        <f>IF(N464="základní",J464,0)</f>
        <v>0</v>
      </c>
      <c r="BF464" s="190">
        <f>IF(N464="snížená",J464,0)</f>
        <v>0</v>
      </c>
      <c r="BG464" s="190">
        <f>IF(N464="zákl. přenesená",J464,0)</f>
        <v>0</v>
      </c>
      <c r="BH464" s="190">
        <f>IF(N464="sníž. přenesená",J464,0)</f>
        <v>0</v>
      </c>
      <c r="BI464" s="190">
        <f>IF(N464="nulová",J464,0)</f>
        <v>0</v>
      </c>
      <c r="BJ464" s="17" t="s">
        <v>85</v>
      </c>
      <c r="BK464" s="190">
        <f>ROUND(I464*H464,2)</f>
        <v>0</v>
      </c>
      <c r="BL464" s="17" t="s">
        <v>294</v>
      </c>
      <c r="BM464" s="189" t="s">
        <v>699</v>
      </c>
    </row>
    <row r="465" s="12" customFormat="1">
      <c r="B465" s="199"/>
      <c r="D465" s="191" t="s">
        <v>217</v>
      </c>
      <c r="E465" s="200" t="s">
        <v>1</v>
      </c>
      <c r="F465" s="201" t="s">
        <v>631</v>
      </c>
      <c r="H465" s="202">
        <v>2.3519999999999999</v>
      </c>
      <c r="I465" s="203"/>
      <c r="L465" s="199"/>
      <c r="M465" s="204"/>
      <c r="N465" s="205"/>
      <c r="O465" s="205"/>
      <c r="P465" s="205"/>
      <c r="Q465" s="205"/>
      <c r="R465" s="205"/>
      <c r="S465" s="205"/>
      <c r="T465" s="206"/>
      <c r="AT465" s="200" t="s">
        <v>217</v>
      </c>
      <c r="AU465" s="200" t="s">
        <v>87</v>
      </c>
      <c r="AV465" s="12" t="s">
        <v>87</v>
      </c>
      <c r="AW465" s="12" t="s">
        <v>32</v>
      </c>
      <c r="AX465" s="12" t="s">
        <v>85</v>
      </c>
      <c r="AY465" s="200" t="s">
        <v>132</v>
      </c>
    </row>
    <row r="466" s="1" customFormat="1" ht="24" customHeight="1">
      <c r="B466" s="177"/>
      <c r="C466" s="178" t="s">
        <v>700</v>
      </c>
      <c r="D466" s="178" t="s">
        <v>135</v>
      </c>
      <c r="E466" s="179" t="s">
        <v>701</v>
      </c>
      <c r="F466" s="180" t="s">
        <v>702</v>
      </c>
      <c r="G466" s="181" t="s">
        <v>248</v>
      </c>
      <c r="H466" s="182">
        <v>27</v>
      </c>
      <c r="I466" s="183"/>
      <c r="J466" s="184">
        <f>ROUND(I466*H466,2)</f>
        <v>0</v>
      </c>
      <c r="K466" s="180" t="s">
        <v>1</v>
      </c>
      <c r="L466" s="36"/>
      <c r="M466" s="185" t="s">
        <v>1</v>
      </c>
      <c r="N466" s="186" t="s">
        <v>42</v>
      </c>
      <c r="O466" s="72"/>
      <c r="P466" s="187">
        <f>O466*H466</f>
        <v>0</v>
      </c>
      <c r="Q466" s="187">
        <v>0.00058</v>
      </c>
      <c r="R466" s="187">
        <f>Q466*H466</f>
        <v>0.01566</v>
      </c>
      <c r="S466" s="187">
        <v>0</v>
      </c>
      <c r="T466" s="188">
        <f>S466*H466</f>
        <v>0</v>
      </c>
      <c r="AR466" s="189" t="s">
        <v>139</v>
      </c>
      <c r="AT466" s="189" t="s">
        <v>135</v>
      </c>
      <c r="AU466" s="189" t="s">
        <v>87</v>
      </c>
      <c r="AY466" s="17" t="s">
        <v>132</v>
      </c>
      <c r="BE466" s="190">
        <f>IF(N466="základní",J466,0)</f>
        <v>0</v>
      </c>
      <c r="BF466" s="190">
        <f>IF(N466="snížená",J466,0)</f>
        <v>0</v>
      </c>
      <c r="BG466" s="190">
        <f>IF(N466="zákl. přenesená",J466,0)</f>
        <v>0</v>
      </c>
      <c r="BH466" s="190">
        <f>IF(N466="sníž. přenesená",J466,0)</f>
        <v>0</v>
      </c>
      <c r="BI466" s="190">
        <f>IF(N466="nulová",J466,0)</f>
        <v>0</v>
      </c>
      <c r="BJ466" s="17" t="s">
        <v>85</v>
      </c>
      <c r="BK466" s="190">
        <f>ROUND(I466*H466,2)</f>
        <v>0</v>
      </c>
      <c r="BL466" s="17" t="s">
        <v>139</v>
      </c>
      <c r="BM466" s="189" t="s">
        <v>703</v>
      </c>
    </row>
    <row r="467" s="12" customFormat="1">
      <c r="B467" s="199"/>
      <c r="D467" s="191" t="s">
        <v>217</v>
      </c>
      <c r="E467" s="200" t="s">
        <v>1</v>
      </c>
      <c r="F467" s="201" t="s">
        <v>704</v>
      </c>
      <c r="H467" s="202">
        <v>27</v>
      </c>
      <c r="I467" s="203"/>
      <c r="L467" s="199"/>
      <c r="M467" s="204"/>
      <c r="N467" s="205"/>
      <c r="O467" s="205"/>
      <c r="P467" s="205"/>
      <c r="Q467" s="205"/>
      <c r="R467" s="205"/>
      <c r="S467" s="205"/>
      <c r="T467" s="206"/>
      <c r="AT467" s="200" t="s">
        <v>217</v>
      </c>
      <c r="AU467" s="200" t="s">
        <v>87</v>
      </c>
      <c r="AV467" s="12" t="s">
        <v>87</v>
      </c>
      <c r="AW467" s="12" t="s">
        <v>32</v>
      </c>
      <c r="AX467" s="12" t="s">
        <v>85</v>
      </c>
      <c r="AY467" s="200" t="s">
        <v>132</v>
      </c>
    </row>
    <row r="468" s="1" customFormat="1" ht="16.5" customHeight="1">
      <c r="B468" s="177"/>
      <c r="C468" s="215" t="s">
        <v>705</v>
      </c>
      <c r="D468" s="215" t="s">
        <v>317</v>
      </c>
      <c r="E468" s="216" t="s">
        <v>706</v>
      </c>
      <c r="F468" s="217" t="s">
        <v>707</v>
      </c>
      <c r="G468" s="218" t="s">
        <v>215</v>
      </c>
      <c r="H468" s="219">
        <v>0.54000000000000004</v>
      </c>
      <c r="I468" s="220"/>
      <c r="J468" s="221">
        <f>ROUND(I468*H468,2)</f>
        <v>0</v>
      </c>
      <c r="K468" s="217" t="s">
        <v>1</v>
      </c>
      <c r="L468" s="222"/>
      <c r="M468" s="223" t="s">
        <v>1</v>
      </c>
      <c r="N468" s="224" t="s">
        <v>42</v>
      </c>
      <c r="O468" s="72"/>
      <c r="P468" s="187">
        <f>O468*H468</f>
        <v>0</v>
      </c>
      <c r="Q468" s="187">
        <v>0.014999999999999999</v>
      </c>
      <c r="R468" s="187">
        <f>Q468*H468</f>
        <v>0.0080999999999999996</v>
      </c>
      <c r="S468" s="187">
        <v>0</v>
      </c>
      <c r="T468" s="188">
        <f>S468*H468</f>
        <v>0</v>
      </c>
      <c r="AR468" s="189" t="s">
        <v>173</v>
      </c>
      <c r="AT468" s="189" t="s">
        <v>317</v>
      </c>
      <c r="AU468" s="189" t="s">
        <v>87</v>
      </c>
      <c r="AY468" s="17" t="s">
        <v>132</v>
      </c>
      <c r="BE468" s="190">
        <f>IF(N468="základní",J468,0)</f>
        <v>0</v>
      </c>
      <c r="BF468" s="190">
        <f>IF(N468="snížená",J468,0)</f>
        <v>0</v>
      </c>
      <c r="BG468" s="190">
        <f>IF(N468="zákl. přenesená",J468,0)</f>
        <v>0</v>
      </c>
      <c r="BH468" s="190">
        <f>IF(N468="sníž. přenesená",J468,0)</f>
        <v>0</v>
      </c>
      <c r="BI468" s="190">
        <f>IF(N468="nulová",J468,0)</f>
        <v>0</v>
      </c>
      <c r="BJ468" s="17" t="s">
        <v>85</v>
      </c>
      <c r="BK468" s="190">
        <f>ROUND(I468*H468,2)</f>
        <v>0</v>
      </c>
      <c r="BL468" s="17" t="s">
        <v>139</v>
      </c>
      <c r="BM468" s="189" t="s">
        <v>708</v>
      </c>
    </row>
    <row r="469" s="12" customFormat="1">
      <c r="B469" s="199"/>
      <c r="D469" s="191" t="s">
        <v>217</v>
      </c>
      <c r="E469" s="200" t="s">
        <v>1</v>
      </c>
      <c r="F469" s="201" t="s">
        <v>709</v>
      </c>
      <c r="H469" s="202">
        <v>0.54000000000000004</v>
      </c>
      <c r="I469" s="203"/>
      <c r="L469" s="199"/>
      <c r="M469" s="204"/>
      <c r="N469" s="205"/>
      <c r="O469" s="205"/>
      <c r="P469" s="205"/>
      <c r="Q469" s="205"/>
      <c r="R469" s="205"/>
      <c r="S469" s="205"/>
      <c r="T469" s="206"/>
      <c r="AT469" s="200" t="s">
        <v>217</v>
      </c>
      <c r="AU469" s="200" t="s">
        <v>87</v>
      </c>
      <c r="AV469" s="12" t="s">
        <v>87</v>
      </c>
      <c r="AW469" s="12" t="s">
        <v>32</v>
      </c>
      <c r="AX469" s="12" t="s">
        <v>85</v>
      </c>
      <c r="AY469" s="200" t="s">
        <v>132</v>
      </c>
    </row>
    <row r="470" s="1" customFormat="1" ht="24" customHeight="1">
      <c r="B470" s="177"/>
      <c r="C470" s="178" t="s">
        <v>710</v>
      </c>
      <c r="D470" s="178" t="s">
        <v>135</v>
      </c>
      <c r="E470" s="179" t="s">
        <v>711</v>
      </c>
      <c r="F470" s="180" t="s">
        <v>712</v>
      </c>
      <c r="G470" s="181" t="s">
        <v>312</v>
      </c>
      <c r="H470" s="182">
        <v>11.324</v>
      </c>
      <c r="I470" s="183"/>
      <c r="J470" s="184">
        <f>ROUND(I470*H470,2)</f>
        <v>0</v>
      </c>
      <c r="K470" s="180" t="s">
        <v>1</v>
      </c>
      <c r="L470" s="36"/>
      <c r="M470" s="185" t="s">
        <v>1</v>
      </c>
      <c r="N470" s="186" t="s">
        <v>42</v>
      </c>
      <c r="O470" s="72"/>
      <c r="P470" s="187">
        <f>O470*H470</f>
        <v>0</v>
      </c>
      <c r="Q470" s="187">
        <v>0</v>
      </c>
      <c r="R470" s="187">
        <f>Q470*H470</f>
        <v>0</v>
      </c>
      <c r="S470" s="187">
        <v>0</v>
      </c>
      <c r="T470" s="188">
        <f>S470*H470</f>
        <v>0</v>
      </c>
      <c r="AR470" s="189" t="s">
        <v>294</v>
      </c>
      <c r="AT470" s="189" t="s">
        <v>135</v>
      </c>
      <c r="AU470" s="189" t="s">
        <v>87</v>
      </c>
      <c r="AY470" s="17" t="s">
        <v>132</v>
      </c>
      <c r="BE470" s="190">
        <f>IF(N470="základní",J470,0)</f>
        <v>0</v>
      </c>
      <c r="BF470" s="190">
        <f>IF(N470="snížená",J470,0)</f>
        <v>0</v>
      </c>
      <c r="BG470" s="190">
        <f>IF(N470="zákl. přenesená",J470,0)</f>
        <v>0</v>
      </c>
      <c r="BH470" s="190">
        <f>IF(N470="sníž. přenesená",J470,0)</f>
        <v>0</v>
      </c>
      <c r="BI470" s="190">
        <f>IF(N470="nulová",J470,0)</f>
        <v>0</v>
      </c>
      <c r="BJ470" s="17" t="s">
        <v>85</v>
      </c>
      <c r="BK470" s="190">
        <f>ROUND(I470*H470,2)</f>
        <v>0</v>
      </c>
      <c r="BL470" s="17" t="s">
        <v>294</v>
      </c>
      <c r="BM470" s="189" t="s">
        <v>713</v>
      </c>
    </row>
    <row r="471" s="11" customFormat="1" ht="22.8" customHeight="1">
      <c r="B471" s="164"/>
      <c r="D471" s="165" t="s">
        <v>76</v>
      </c>
      <c r="E471" s="175" t="s">
        <v>714</v>
      </c>
      <c r="F471" s="175" t="s">
        <v>715</v>
      </c>
      <c r="I471" s="167"/>
      <c r="J471" s="176">
        <f>BK471</f>
        <v>0</v>
      </c>
      <c r="L471" s="164"/>
      <c r="M471" s="169"/>
      <c r="N471" s="170"/>
      <c r="O471" s="170"/>
      <c r="P471" s="171">
        <f>SUM(P472:P475)</f>
        <v>0</v>
      </c>
      <c r="Q471" s="170"/>
      <c r="R471" s="171">
        <f>SUM(R472:R475)</f>
        <v>4.0000000000000003E-05</v>
      </c>
      <c r="S471" s="170"/>
      <c r="T471" s="172">
        <f>SUM(T472:T475)</f>
        <v>0</v>
      </c>
      <c r="AR471" s="165" t="s">
        <v>87</v>
      </c>
      <c r="AT471" s="173" t="s">
        <v>76</v>
      </c>
      <c r="AU471" s="173" t="s">
        <v>85</v>
      </c>
      <c r="AY471" s="165" t="s">
        <v>132</v>
      </c>
      <c r="BK471" s="174">
        <f>SUM(BK472:BK475)</f>
        <v>0</v>
      </c>
    </row>
    <row r="472" s="1" customFormat="1" ht="16.5" customHeight="1">
      <c r="B472" s="177"/>
      <c r="C472" s="178" t="s">
        <v>716</v>
      </c>
      <c r="D472" s="178" t="s">
        <v>135</v>
      </c>
      <c r="E472" s="179" t="s">
        <v>717</v>
      </c>
      <c r="F472" s="180" t="s">
        <v>718</v>
      </c>
      <c r="G472" s="181" t="s">
        <v>594</v>
      </c>
      <c r="H472" s="182">
        <v>1</v>
      </c>
      <c r="I472" s="183"/>
      <c r="J472" s="184">
        <f>ROUND(I472*H472,2)</f>
        <v>0</v>
      </c>
      <c r="K472" s="180" t="s">
        <v>1</v>
      </c>
      <c r="L472" s="36"/>
      <c r="M472" s="185" t="s">
        <v>1</v>
      </c>
      <c r="N472" s="186" t="s">
        <v>42</v>
      </c>
      <c r="O472" s="72"/>
      <c r="P472" s="187">
        <f>O472*H472</f>
        <v>0</v>
      </c>
      <c r="Q472" s="187">
        <v>4.0000000000000003E-05</v>
      </c>
      <c r="R472" s="187">
        <f>Q472*H472</f>
        <v>4.0000000000000003E-05</v>
      </c>
      <c r="S472" s="187">
        <v>0</v>
      </c>
      <c r="T472" s="188">
        <f>S472*H472</f>
        <v>0</v>
      </c>
      <c r="AR472" s="189" t="s">
        <v>294</v>
      </c>
      <c r="AT472" s="189" t="s">
        <v>135</v>
      </c>
      <c r="AU472" s="189" t="s">
        <v>87</v>
      </c>
      <c r="AY472" s="17" t="s">
        <v>132</v>
      </c>
      <c r="BE472" s="190">
        <f>IF(N472="základní",J472,0)</f>
        <v>0</v>
      </c>
      <c r="BF472" s="190">
        <f>IF(N472="snížená",J472,0)</f>
        <v>0</v>
      </c>
      <c r="BG472" s="190">
        <f>IF(N472="zákl. přenesená",J472,0)</f>
        <v>0</v>
      </c>
      <c r="BH472" s="190">
        <f>IF(N472="sníž. přenesená",J472,0)</f>
        <v>0</v>
      </c>
      <c r="BI472" s="190">
        <f>IF(N472="nulová",J472,0)</f>
        <v>0</v>
      </c>
      <c r="BJ472" s="17" t="s">
        <v>85</v>
      </c>
      <c r="BK472" s="190">
        <f>ROUND(I472*H472,2)</f>
        <v>0</v>
      </c>
      <c r="BL472" s="17" t="s">
        <v>294</v>
      </c>
      <c r="BM472" s="189" t="s">
        <v>719</v>
      </c>
    </row>
    <row r="473" s="1" customFormat="1">
      <c r="B473" s="36"/>
      <c r="D473" s="191" t="s">
        <v>157</v>
      </c>
      <c r="F473" s="192" t="s">
        <v>720</v>
      </c>
      <c r="I473" s="117"/>
      <c r="L473" s="36"/>
      <c r="M473" s="193"/>
      <c r="N473" s="72"/>
      <c r="O473" s="72"/>
      <c r="P473" s="72"/>
      <c r="Q473" s="72"/>
      <c r="R473" s="72"/>
      <c r="S473" s="72"/>
      <c r="T473" s="73"/>
      <c r="AT473" s="17" t="s">
        <v>157</v>
      </c>
      <c r="AU473" s="17" t="s">
        <v>87</v>
      </c>
    </row>
    <row r="474" s="12" customFormat="1">
      <c r="B474" s="199"/>
      <c r="D474" s="191" t="s">
        <v>217</v>
      </c>
      <c r="E474" s="200" t="s">
        <v>1</v>
      </c>
      <c r="F474" s="201" t="s">
        <v>85</v>
      </c>
      <c r="H474" s="202">
        <v>1</v>
      </c>
      <c r="I474" s="203"/>
      <c r="L474" s="199"/>
      <c r="M474" s="204"/>
      <c r="N474" s="205"/>
      <c r="O474" s="205"/>
      <c r="P474" s="205"/>
      <c r="Q474" s="205"/>
      <c r="R474" s="205"/>
      <c r="S474" s="205"/>
      <c r="T474" s="206"/>
      <c r="AT474" s="200" t="s">
        <v>217</v>
      </c>
      <c r="AU474" s="200" t="s">
        <v>87</v>
      </c>
      <c r="AV474" s="12" t="s">
        <v>87</v>
      </c>
      <c r="AW474" s="12" t="s">
        <v>32</v>
      </c>
      <c r="AX474" s="12" t="s">
        <v>77</v>
      </c>
      <c r="AY474" s="200" t="s">
        <v>132</v>
      </c>
    </row>
    <row r="475" s="13" customFormat="1">
      <c r="B475" s="207"/>
      <c r="D475" s="191" t="s">
        <v>217</v>
      </c>
      <c r="E475" s="208" t="s">
        <v>1</v>
      </c>
      <c r="F475" s="209" t="s">
        <v>220</v>
      </c>
      <c r="H475" s="210">
        <v>1</v>
      </c>
      <c r="I475" s="211"/>
      <c r="L475" s="207"/>
      <c r="M475" s="212"/>
      <c r="N475" s="213"/>
      <c r="O475" s="213"/>
      <c r="P475" s="213"/>
      <c r="Q475" s="213"/>
      <c r="R475" s="213"/>
      <c r="S475" s="213"/>
      <c r="T475" s="214"/>
      <c r="AT475" s="208" t="s">
        <v>217</v>
      </c>
      <c r="AU475" s="208" t="s">
        <v>87</v>
      </c>
      <c r="AV475" s="13" t="s">
        <v>139</v>
      </c>
      <c r="AW475" s="13" t="s">
        <v>32</v>
      </c>
      <c r="AX475" s="13" t="s">
        <v>85</v>
      </c>
      <c r="AY475" s="208" t="s">
        <v>132</v>
      </c>
    </row>
    <row r="476" s="11" customFormat="1" ht="22.8" customHeight="1">
      <c r="B476" s="164"/>
      <c r="D476" s="165" t="s">
        <v>76</v>
      </c>
      <c r="E476" s="175" t="s">
        <v>721</v>
      </c>
      <c r="F476" s="175" t="s">
        <v>722</v>
      </c>
      <c r="I476" s="167"/>
      <c r="J476" s="176">
        <f>BK476</f>
        <v>0</v>
      </c>
      <c r="L476" s="164"/>
      <c r="M476" s="169"/>
      <c r="N476" s="170"/>
      <c r="O476" s="170"/>
      <c r="P476" s="171">
        <f>SUM(P477:P483)</f>
        <v>0</v>
      </c>
      <c r="Q476" s="170"/>
      <c r="R476" s="171">
        <f>SUM(R477:R483)</f>
        <v>0</v>
      </c>
      <c r="S476" s="170"/>
      <c r="T476" s="172">
        <f>SUM(T477:T483)</f>
        <v>0</v>
      </c>
      <c r="AR476" s="165" t="s">
        <v>87</v>
      </c>
      <c r="AT476" s="173" t="s">
        <v>76</v>
      </c>
      <c r="AU476" s="173" t="s">
        <v>85</v>
      </c>
      <c r="AY476" s="165" t="s">
        <v>132</v>
      </c>
      <c r="BK476" s="174">
        <f>SUM(BK477:BK483)</f>
        <v>0</v>
      </c>
    </row>
    <row r="477" s="1" customFormat="1" ht="24" customHeight="1">
      <c r="B477" s="177"/>
      <c r="C477" s="178" t="s">
        <v>723</v>
      </c>
      <c r="D477" s="178" t="s">
        <v>135</v>
      </c>
      <c r="E477" s="179" t="s">
        <v>724</v>
      </c>
      <c r="F477" s="180" t="s">
        <v>725</v>
      </c>
      <c r="G477" s="181" t="s">
        <v>248</v>
      </c>
      <c r="H477" s="182">
        <v>354.63999999999999</v>
      </c>
      <c r="I477" s="183"/>
      <c r="J477" s="184">
        <f>ROUND(I477*H477,2)</f>
        <v>0</v>
      </c>
      <c r="K477" s="180" t="s">
        <v>1</v>
      </c>
      <c r="L477" s="36"/>
      <c r="M477" s="185" t="s">
        <v>1</v>
      </c>
      <c r="N477" s="186" t="s">
        <v>42</v>
      </c>
      <c r="O477" s="72"/>
      <c r="P477" s="187">
        <f>O477*H477</f>
        <v>0</v>
      </c>
      <c r="Q477" s="187">
        <v>0</v>
      </c>
      <c r="R477" s="187">
        <f>Q477*H477</f>
        <v>0</v>
      </c>
      <c r="S477" s="187">
        <v>0</v>
      </c>
      <c r="T477" s="188">
        <f>S477*H477</f>
        <v>0</v>
      </c>
      <c r="AR477" s="189" t="s">
        <v>294</v>
      </c>
      <c r="AT477" s="189" t="s">
        <v>135</v>
      </c>
      <c r="AU477" s="189" t="s">
        <v>87</v>
      </c>
      <c r="AY477" s="17" t="s">
        <v>132</v>
      </c>
      <c r="BE477" s="190">
        <f>IF(N477="základní",J477,0)</f>
        <v>0</v>
      </c>
      <c r="BF477" s="190">
        <f>IF(N477="snížená",J477,0)</f>
        <v>0</v>
      </c>
      <c r="BG477" s="190">
        <f>IF(N477="zákl. přenesená",J477,0)</f>
        <v>0</v>
      </c>
      <c r="BH477" s="190">
        <f>IF(N477="sníž. přenesená",J477,0)</f>
        <v>0</v>
      </c>
      <c r="BI477" s="190">
        <f>IF(N477="nulová",J477,0)</f>
        <v>0</v>
      </c>
      <c r="BJ477" s="17" t="s">
        <v>85</v>
      </c>
      <c r="BK477" s="190">
        <f>ROUND(I477*H477,2)</f>
        <v>0</v>
      </c>
      <c r="BL477" s="17" t="s">
        <v>294</v>
      </c>
      <c r="BM477" s="189" t="s">
        <v>726</v>
      </c>
    </row>
    <row r="478" s="12" customFormat="1">
      <c r="B478" s="199"/>
      <c r="D478" s="191" t="s">
        <v>217</v>
      </c>
      <c r="E478" s="200" t="s">
        <v>1</v>
      </c>
      <c r="F478" s="201" t="s">
        <v>381</v>
      </c>
      <c r="H478" s="202">
        <v>325.39999999999998</v>
      </c>
      <c r="I478" s="203"/>
      <c r="L478" s="199"/>
      <c r="M478" s="204"/>
      <c r="N478" s="205"/>
      <c r="O478" s="205"/>
      <c r="P478" s="205"/>
      <c r="Q478" s="205"/>
      <c r="R478" s="205"/>
      <c r="S478" s="205"/>
      <c r="T478" s="206"/>
      <c r="AT478" s="200" t="s">
        <v>217</v>
      </c>
      <c r="AU478" s="200" t="s">
        <v>87</v>
      </c>
      <c r="AV478" s="12" t="s">
        <v>87</v>
      </c>
      <c r="AW478" s="12" t="s">
        <v>32</v>
      </c>
      <c r="AX478" s="12" t="s">
        <v>77</v>
      </c>
      <c r="AY478" s="200" t="s">
        <v>132</v>
      </c>
    </row>
    <row r="479" s="12" customFormat="1">
      <c r="B479" s="199"/>
      <c r="D479" s="191" t="s">
        <v>217</v>
      </c>
      <c r="E479" s="200" t="s">
        <v>1</v>
      </c>
      <c r="F479" s="201" t="s">
        <v>621</v>
      </c>
      <c r="H479" s="202">
        <v>27</v>
      </c>
      <c r="I479" s="203"/>
      <c r="L479" s="199"/>
      <c r="M479" s="204"/>
      <c r="N479" s="205"/>
      <c r="O479" s="205"/>
      <c r="P479" s="205"/>
      <c r="Q479" s="205"/>
      <c r="R479" s="205"/>
      <c r="S479" s="205"/>
      <c r="T479" s="206"/>
      <c r="AT479" s="200" t="s">
        <v>217</v>
      </c>
      <c r="AU479" s="200" t="s">
        <v>87</v>
      </c>
      <c r="AV479" s="12" t="s">
        <v>87</v>
      </c>
      <c r="AW479" s="12" t="s">
        <v>32</v>
      </c>
      <c r="AX479" s="12" t="s">
        <v>77</v>
      </c>
      <c r="AY479" s="200" t="s">
        <v>132</v>
      </c>
    </row>
    <row r="480" s="12" customFormat="1">
      <c r="B480" s="199"/>
      <c r="D480" s="191" t="s">
        <v>217</v>
      </c>
      <c r="E480" s="200" t="s">
        <v>1</v>
      </c>
      <c r="F480" s="201" t="s">
        <v>610</v>
      </c>
      <c r="H480" s="202">
        <v>2.2400000000000002</v>
      </c>
      <c r="I480" s="203"/>
      <c r="L480" s="199"/>
      <c r="M480" s="204"/>
      <c r="N480" s="205"/>
      <c r="O480" s="205"/>
      <c r="P480" s="205"/>
      <c r="Q480" s="205"/>
      <c r="R480" s="205"/>
      <c r="S480" s="205"/>
      <c r="T480" s="206"/>
      <c r="AT480" s="200" t="s">
        <v>217</v>
      </c>
      <c r="AU480" s="200" t="s">
        <v>87</v>
      </c>
      <c r="AV480" s="12" t="s">
        <v>87</v>
      </c>
      <c r="AW480" s="12" t="s">
        <v>32</v>
      </c>
      <c r="AX480" s="12" t="s">
        <v>77</v>
      </c>
      <c r="AY480" s="200" t="s">
        <v>132</v>
      </c>
    </row>
    <row r="481" s="13" customFormat="1">
      <c r="B481" s="207"/>
      <c r="D481" s="191" t="s">
        <v>217</v>
      </c>
      <c r="E481" s="208" t="s">
        <v>1</v>
      </c>
      <c r="F481" s="209" t="s">
        <v>220</v>
      </c>
      <c r="H481" s="210">
        <v>354.63999999999999</v>
      </c>
      <c r="I481" s="211"/>
      <c r="L481" s="207"/>
      <c r="M481" s="212"/>
      <c r="N481" s="213"/>
      <c r="O481" s="213"/>
      <c r="P481" s="213"/>
      <c r="Q481" s="213"/>
      <c r="R481" s="213"/>
      <c r="S481" s="213"/>
      <c r="T481" s="214"/>
      <c r="AT481" s="208" t="s">
        <v>217</v>
      </c>
      <c r="AU481" s="208" t="s">
        <v>87</v>
      </c>
      <c r="AV481" s="13" t="s">
        <v>139</v>
      </c>
      <c r="AW481" s="13" t="s">
        <v>32</v>
      </c>
      <c r="AX481" s="13" t="s">
        <v>85</v>
      </c>
      <c r="AY481" s="208" t="s">
        <v>132</v>
      </c>
    </row>
    <row r="482" s="1" customFormat="1" ht="24" customHeight="1">
      <c r="B482" s="177"/>
      <c r="C482" s="178" t="s">
        <v>727</v>
      </c>
      <c r="D482" s="178" t="s">
        <v>135</v>
      </c>
      <c r="E482" s="179" t="s">
        <v>728</v>
      </c>
      <c r="F482" s="180" t="s">
        <v>729</v>
      </c>
      <c r="G482" s="181" t="s">
        <v>312</v>
      </c>
      <c r="H482" s="182">
        <v>0.0050000000000000001</v>
      </c>
      <c r="I482" s="183"/>
      <c r="J482" s="184">
        <f>ROUND(I482*H482,2)</f>
        <v>0</v>
      </c>
      <c r="K482" s="180" t="s">
        <v>1</v>
      </c>
      <c r="L482" s="36"/>
      <c r="M482" s="185" t="s">
        <v>1</v>
      </c>
      <c r="N482" s="186" t="s">
        <v>42</v>
      </c>
      <c r="O482" s="72"/>
      <c r="P482" s="187">
        <f>O482*H482</f>
        <v>0</v>
      </c>
      <c r="Q482" s="187">
        <v>0</v>
      </c>
      <c r="R482" s="187">
        <f>Q482*H482</f>
        <v>0</v>
      </c>
      <c r="S482" s="187">
        <v>0</v>
      </c>
      <c r="T482" s="188">
        <f>S482*H482</f>
        <v>0</v>
      </c>
      <c r="AR482" s="189" t="s">
        <v>294</v>
      </c>
      <c r="AT482" s="189" t="s">
        <v>135</v>
      </c>
      <c r="AU482" s="189" t="s">
        <v>87</v>
      </c>
      <c r="AY482" s="17" t="s">
        <v>132</v>
      </c>
      <c r="BE482" s="190">
        <f>IF(N482="základní",J482,0)</f>
        <v>0</v>
      </c>
      <c r="BF482" s="190">
        <f>IF(N482="snížená",J482,0)</f>
        <v>0</v>
      </c>
      <c r="BG482" s="190">
        <f>IF(N482="zákl. přenesená",J482,0)</f>
        <v>0</v>
      </c>
      <c r="BH482" s="190">
        <f>IF(N482="sníž. přenesená",J482,0)</f>
        <v>0</v>
      </c>
      <c r="BI482" s="190">
        <f>IF(N482="nulová",J482,0)</f>
        <v>0</v>
      </c>
      <c r="BJ482" s="17" t="s">
        <v>85</v>
      </c>
      <c r="BK482" s="190">
        <f>ROUND(I482*H482,2)</f>
        <v>0</v>
      </c>
      <c r="BL482" s="17" t="s">
        <v>294</v>
      </c>
      <c r="BM482" s="189" t="s">
        <v>730</v>
      </c>
    </row>
    <row r="483" s="1" customFormat="1" ht="24" customHeight="1">
      <c r="B483" s="177"/>
      <c r="C483" s="178" t="s">
        <v>731</v>
      </c>
      <c r="D483" s="178" t="s">
        <v>135</v>
      </c>
      <c r="E483" s="179" t="s">
        <v>728</v>
      </c>
      <c r="F483" s="180" t="s">
        <v>729</v>
      </c>
      <c r="G483" s="181" t="s">
        <v>312</v>
      </c>
      <c r="H483" s="182">
        <v>0.185</v>
      </c>
      <c r="I483" s="183"/>
      <c r="J483" s="184">
        <f>ROUND(I483*H483,2)</f>
        <v>0</v>
      </c>
      <c r="K483" s="180" t="s">
        <v>1</v>
      </c>
      <c r="L483" s="36"/>
      <c r="M483" s="185" t="s">
        <v>1</v>
      </c>
      <c r="N483" s="186" t="s">
        <v>42</v>
      </c>
      <c r="O483" s="72"/>
      <c r="P483" s="187">
        <f>O483*H483</f>
        <v>0</v>
      </c>
      <c r="Q483" s="187">
        <v>0</v>
      </c>
      <c r="R483" s="187">
        <f>Q483*H483</f>
        <v>0</v>
      </c>
      <c r="S483" s="187">
        <v>0</v>
      </c>
      <c r="T483" s="188">
        <f>S483*H483</f>
        <v>0</v>
      </c>
      <c r="AR483" s="189" t="s">
        <v>294</v>
      </c>
      <c r="AT483" s="189" t="s">
        <v>135</v>
      </c>
      <c r="AU483" s="189" t="s">
        <v>87</v>
      </c>
      <c r="AY483" s="17" t="s">
        <v>132</v>
      </c>
      <c r="BE483" s="190">
        <f>IF(N483="základní",J483,0)</f>
        <v>0</v>
      </c>
      <c r="BF483" s="190">
        <f>IF(N483="snížená",J483,0)</f>
        <v>0</v>
      </c>
      <c r="BG483" s="190">
        <f>IF(N483="zákl. přenesená",J483,0)</f>
        <v>0</v>
      </c>
      <c r="BH483" s="190">
        <f>IF(N483="sníž. přenesená",J483,0)</f>
        <v>0</v>
      </c>
      <c r="BI483" s="190">
        <f>IF(N483="nulová",J483,0)</f>
        <v>0</v>
      </c>
      <c r="BJ483" s="17" t="s">
        <v>85</v>
      </c>
      <c r="BK483" s="190">
        <f>ROUND(I483*H483,2)</f>
        <v>0</v>
      </c>
      <c r="BL483" s="17" t="s">
        <v>294</v>
      </c>
      <c r="BM483" s="189" t="s">
        <v>732</v>
      </c>
    </row>
    <row r="484" s="11" customFormat="1" ht="22.8" customHeight="1">
      <c r="B484" s="164"/>
      <c r="D484" s="165" t="s">
        <v>76</v>
      </c>
      <c r="E484" s="175" t="s">
        <v>733</v>
      </c>
      <c r="F484" s="175" t="s">
        <v>734</v>
      </c>
      <c r="I484" s="167"/>
      <c r="J484" s="176">
        <f>BK484</f>
        <v>0</v>
      </c>
      <c r="L484" s="164"/>
      <c r="M484" s="169"/>
      <c r="N484" s="170"/>
      <c r="O484" s="170"/>
      <c r="P484" s="171">
        <f>SUM(P485:P489)</f>
        <v>0</v>
      </c>
      <c r="Q484" s="170"/>
      <c r="R484" s="171">
        <f>SUM(R485:R489)</f>
        <v>3.7919999999999998</v>
      </c>
      <c r="S484" s="170"/>
      <c r="T484" s="172">
        <f>SUM(T485:T489)</f>
        <v>0</v>
      </c>
      <c r="AR484" s="165" t="s">
        <v>87</v>
      </c>
      <c r="AT484" s="173" t="s">
        <v>76</v>
      </c>
      <c r="AU484" s="173" t="s">
        <v>85</v>
      </c>
      <c r="AY484" s="165" t="s">
        <v>132</v>
      </c>
      <c r="BK484" s="174">
        <f>SUM(BK485:BK489)</f>
        <v>0</v>
      </c>
    </row>
    <row r="485" s="1" customFormat="1" ht="24" customHeight="1">
      <c r="B485" s="177"/>
      <c r="C485" s="178" t="s">
        <v>735</v>
      </c>
      <c r="D485" s="178" t="s">
        <v>135</v>
      </c>
      <c r="E485" s="179" t="s">
        <v>736</v>
      </c>
      <c r="F485" s="180" t="s">
        <v>737</v>
      </c>
      <c r="G485" s="181" t="s">
        <v>248</v>
      </c>
      <c r="H485" s="182">
        <v>160</v>
      </c>
      <c r="I485" s="183"/>
      <c r="J485" s="184">
        <f>ROUND(I485*H485,2)</f>
        <v>0</v>
      </c>
      <c r="K485" s="180" t="s">
        <v>1</v>
      </c>
      <c r="L485" s="36"/>
      <c r="M485" s="185" t="s">
        <v>1</v>
      </c>
      <c r="N485" s="186" t="s">
        <v>42</v>
      </c>
      <c r="O485" s="72"/>
      <c r="P485" s="187">
        <f>O485*H485</f>
        <v>0</v>
      </c>
      <c r="Q485" s="187">
        <v>0.023699999999999999</v>
      </c>
      <c r="R485" s="187">
        <f>Q485*H485</f>
        <v>3.7919999999999998</v>
      </c>
      <c r="S485" s="187">
        <v>0</v>
      </c>
      <c r="T485" s="188">
        <f>S485*H485</f>
        <v>0</v>
      </c>
      <c r="AR485" s="189" t="s">
        <v>294</v>
      </c>
      <c r="AT485" s="189" t="s">
        <v>135</v>
      </c>
      <c r="AU485" s="189" t="s">
        <v>87</v>
      </c>
      <c r="AY485" s="17" t="s">
        <v>132</v>
      </c>
      <c r="BE485" s="190">
        <f>IF(N485="základní",J485,0)</f>
        <v>0</v>
      </c>
      <c r="BF485" s="190">
        <f>IF(N485="snížená",J485,0)</f>
        <v>0</v>
      </c>
      <c r="BG485" s="190">
        <f>IF(N485="zákl. přenesená",J485,0)</f>
        <v>0</v>
      </c>
      <c r="BH485" s="190">
        <f>IF(N485="sníž. přenesená",J485,0)</f>
        <v>0</v>
      </c>
      <c r="BI485" s="190">
        <f>IF(N485="nulová",J485,0)</f>
        <v>0</v>
      </c>
      <c r="BJ485" s="17" t="s">
        <v>85</v>
      </c>
      <c r="BK485" s="190">
        <f>ROUND(I485*H485,2)</f>
        <v>0</v>
      </c>
      <c r="BL485" s="17" t="s">
        <v>294</v>
      </c>
      <c r="BM485" s="189" t="s">
        <v>738</v>
      </c>
    </row>
    <row r="486" s="12" customFormat="1">
      <c r="B486" s="199"/>
      <c r="D486" s="191" t="s">
        <v>217</v>
      </c>
      <c r="E486" s="200" t="s">
        <v>1</v>
      </c>
      <c r="F486" s="201" t="s">
        <v>739</v>
      </c>
      <c r="H486" s="202">
        <v>145</v>
      </c>
      <c r="I486" s="203"/>
      <c r="L486" s="199"/>
      <c r="M486" s="204"/>
      <c r="N486" s="205"/>
      <c r="O486" s="205"/>
      <c r="P486" s="205"/>
      <c r="Q486" s="205"/>
      <c r="R486" s="205"/>
      <c r="S486" s="205"/>
      <c r="T486" s="206"/>
      <c r="AT486" s="200" t="s">
        <v>217</v>
      </c>
      <c r="AU486" s="200" t="s">
        <v>87</v>
      </c>
      <c r="AV486" s="12" t="s">
        <v>87</v>
      </c>
      <c r="AW486" s="12" t="s">
        <v>32</v>
      </c>
      <c r="AX486" s="12" t="s">
        <v>77</v>
      </c>
      <c r="AY486" s="200" t="s">
        <v>132</v>
      </c>
    </row>
    <row r="487" s="12" customFormat="1">
      <c r="B487" s="199"/>
      <c r="D487" s="191" t="s">
        <v>217</v>
      </c>
      <c r="E487" s="200" t="s">
        <v>1</v>
      </c>
      <c r="F487" s="201" t="s">
        <v>740</v>
      </c>
      <c r="H487" s="202">
        <v>15</v>
      </c>
      <c r="I487" s="203"/>
      <c r="L487" s="199"/>
      <c r="M487" s="204"/>
      <c r="N487" s="205"/>
      <c r="O487" s="205"/>
      <c r="P487" s="205"/>
      <c r="Q487" s="205"/>
      <c r="R487" s="205"/>
      <c r="S487" s="205"/>
      <c r="T487" s="206"/>
      <c r="AT487" s="200" t="s">
        <v>217</v>
      </c>
      <c r="AU487" s="200" t="s">
        <v>87</v>
      </c>
      <c r="AV487" s="12" t="s">
        <v>87</v>
      </c>
      <c r="AW487" s="12" t="s">
        <v>32</v>
      </c>
      <c r="AX487" s="12" t="s">
        <v>77</v>
      </c>
      <c r="AY487" s="200" t="s">
        <v>132</v>
      </c>
    </row>
    <row r="488" s="13" customFormat="1">
      <c r="B488" s="207"/>
      <c r="D488" s="191" t="s">
        <v>217</v>
      </c>
      <c r="E488" s="208" t="s">
        <v>1</v>
      </c>
      <c r="F488" s="209" t="s">
        <v>220</v>
      </c>
      <c r="H488" s="210">
        <v>160</v>
      </c>
      <c r="I488" s="211"/>
      <c r="L488" s="207"/>
      <c r="M488" s="212"/>
      <c r="N488" s="213"/>
      <c r="O488" s="213"/>
      <c r="P488" s="213"/>
      <c r="Q488" s="213"/>
      <c r="R488" s="213"/>
      <c r="S488" s="213"/>
      <c r="T488" s="214"/>
      <c r="AT488" s="208" t="s">
        <v>217</v>
      </c>
      <c r="AU488" s="208" t="s">
        <v>87</v>
      </c>
      <c r="AV488" s="13" t="s">
        <v>139</v>
      </c>
      <c r="AW488" s="13" t="s">
        <v>32</v>
      </c>
      <c r="AX488" s="13" t="s">
        <v>85</v>
      </c>
      <c r="AY488" s="208" t="s">
        <v>132</v>
      </c>
    </row>
    <row r="489" s="1" customFormat="1" ht="24" customHeight="1">
      <c r="B489" s="177"/>
      <c r="C489" s="178" t="s">
        <v>741</v>
      </c>
      <c r="D489" s="178" t="s">
        <v>135</v>
      </c>
      <c r="E489" s="179" t="s">
        <v>742</v>
      </c>
      <c r="F489" s="180" t="s">
        <v>743</v>
      </c>
      <c r="G489" s="181" t="s">
        <v>312</v>
      </c>
      <c r="H489" s="182">
        <v>3.7919999999999998</v>
      </c>
      <c r="I489" s="183"/>
      <c r="J489" s="184">
        <f>ROUND(I489*H489,2)</f>
        <v>0</v>
      </c>
      <c r="K489" s="180" t="s">
        <v>1</v>
      </c>
      <c r="L489" s="36"/>
      <c r="M489" s="185" t="s">
        <v>1</v>
      </c>
      <c r="N489" s="186" t="s">
        <v>42</v>
      </c>
      <c r="O489" s="72"/>
      <c r="P489" s="187">
        <f>O489*H489</f>
        <v>0</v>
      </c>
      <c r="Q489" s="187">
        <v>0</v>
      </c>
      <c r="R489" s="187">
        <f>Q489*H489</f>
        <v>0</v>
      </c>
      <c r="S489" s="187">
        <v>0</v>
      </c>
      <c r="T489" s="188">
        <f>S489*H489</f>
        <v>0</v>
      </c>
      <c r="AR489" s="189" t="s">
        <v>294</v>
      </c>
      <c r="AT489" s="189" t="s">
        <v>135</v>
      </c>
      <c r="AU489" s="189" t="s">
        <v>87</v>
      </c>
      <c r="AY489" s="17" t="s">
        <v>132</v>
      </c>
      <c r="BE489" s="190">
        <f>IF(N489="základní",J489,0)</f>
        <v>0</v>
      </c>
      <c r="BF489" s="190">
        <f>IF(N489="snížená",J489,0)</f>
        <v>0</v>
      </c>
      <c r="BG489" s="190">
        <f>IF(N489="zákl. přenesená",J489,0)</f>
        <v>0</v>
      </c>
      <c r="BH489" s="190">
        <f>IF(N489="sníž. přenesená",J489,0)</f>
        <v>0</v>
      </c>
      <c r="BI489" s="190">
        <f>IF(N489="nulová",J489,0)</f>
        <v>0</v>
      </c>
      <c r="BJ489" s="17" t="s">
        <v>85</v>
      </c>
      <c r="BK489" s="190">
        <f>ROUND(I489*H489,2)</f>
        <v>0</v>
      </c>
      <c r="BL489" s="17" t="s">
        <v>294</v>
      </c>
      <c r="BM489" s="189" t="s">
        <v>744</v>
      </c>
    </row>
    <row r="490" s="11" customFormat="1" ht="22.8" customHeight="1">
      <c r="B490" s="164"/>
      <c r="D490" s="165" t="s">
        <v>76</v>
      </c>
      <c r="E490" s="175" t="s">
        <v>745</v>
      </c>
      <c r="F490" s="175" t="s">
        <v>746</v>
      </c>
      <c r="I490" s="167"/>
      <c r="J490" s="176">
        <f>BK490</f>
        <v>0</v>
      </c>
      <c r="L490" s="164"/>
      <c r="M490" s="169"/>
      <c r="N490" s="170"/>
      <c r="O490" s="170"/>
      <c r="P490" s="171">
        <f>SUM(P491:P508)</f>
        <v>0</v>
      </c>
      <c r="Q490" s="170"/>
      <c r="R490" s="171">
        <f>SUM(R491:R508)</f>
        <v>9.9871208000000014</v>
      </c>
      <c r="S490" s="170"/>
      <c r="T490" s="172">
        <f>SUM(T491:T508)</f>
        <v>0</v>
      </c>
      <c r="AR490" s="165" t="s">
        <v>87</v>
      </c>
      <c r="AT490" s="173" t="s">
        <v>76</v>
      </c>
      <c r="AU490" s="173" t="s">
        <v>85</v>
      </c>
      <c r="AY490" s="165" t="s">
        <v>132</v>
      </c>
      <c r="BK490" s="174">
        <f>SUM(BK491:BK508)</f>
        <v>0</v>
      </c>
    </row>
    <row r="491" s="1" customFormat="1" ht="24" customHeight="1">
      <c r="B491" s="177"/>
      <c r="C491" s="178" t="s">
        <v>747</v>
      </c>
      <c r="D491" s="178" t="s">
        <v>135</v>
      </c>
      <c r="E491" s="179" t="s">
        <v>748</v>
      </c>
      <c r="F491" s="180" t="s">
        <v>749</v>
      </c>
      <c r="G491" s="181" t="s">
        <v>248</v>
      </c>
      <c r="H491" s="182">
        <v>275</v>
      </c>
      <c r="I491" s="183"/>
      <c r="J491" s="184">
        <f>ROUND(I491*H491,2)</f>
        <v>0</v>
      </c>
      <c r="K491" s="180" t="s">
        <v>1</v>
      </c>
      <c r="L491" s="36"/>
      <c r="M491" s="185" t="s">
        <v>1</v>
      </c>
      <c r="N491" s="186" t="s">
        <v>42</v>
      </c>
      <c r="O491" s="72"/>
      <c r="P491" s="187">
        <f>O491*H491</f>
        <v>0</v>
      </c>
      <c r="Q491" s="187">
        <v>0.017319999999999999</v>
      </c>
      <c r="R491" s="187">
        <f>Q491*H491</f>
        <v>4.7629999999999999</v>
      </c>
      <c r="S491" s="187">
        <v>0</v>
      </c>
      <c r="T491" s="188">
        <f>S491*H491</f>
        <v>0</v>
      </c>
      <c r="AR491" s="189" t="s">
        <v>294</v>
      </c>
      <c r="AT491" s="189" t="s">
        <v>135</v>
      </c>
      <c r="AU491" s="189" t="s">
        <v>87</v>
      </c>
      <c r="AY491" s="17" t="s">
        <v>132</v>
      </c>
      <c r="BE491" s="190">
        <f>IF(N491="základní",J491,0)</f>
        <v>0</v>
      </c>
      <c r="BF491" s="190">
        <f>IF(N491="snížená",J491,0)</f>
        <v>0</v>
      </c>
      <c r="BG491" s="190">
        <f>IF(N491="zákl. přenesená",J491,0)</f>
        <v>0</v>
      </c>
      <c r="BH491" s="190">
        <f>IF(N491="sníž. přenesená",J491,0)</f>
        <v>0</v>
      </c>
      <c r="BI491" s="190">
        <f>IF(N491="nulová",J491,0)</f>
        <v>0</v>
      </c>
      <c r="BJ491" s="17" t="s">
        <v>85</v>
      </c>
      <c r="BK491" s="190">
        <f>ROUND(I491*H491,2)</f>
        <v>0</v>
      </c>
      <c r="BL491" s="17" t="s">
        <v>294</v>
      </c>
      <c r="BM491" s="189" t="s">
        <v>750</v>
      </c>
    </row>
    <row r="492" s="12" customFormat="1">
      <c r="B492" s="199"/>
      <c r="D492" s="191" t="s">
        <v>217</v>
      </c>
      <c r="E492" s="200" t="s">
        <v>1</v>
      </c>
      <c r="F492" s="201" t="s">
        <v>751</v>
      </c>
      <c r="H492" s="202">
        <v>275</v>
      </c>
      <c r="I492" s="203"/>
      <c r="L492" s="199"/>
      <c r="M492" s="204"/>
      <c r="N492" s="205"/>
      <c r="O492" s="205"/>
      <c r="P492" s="205"/>
      <c r="Q492" s="205"/>
      <c r="R492" s="205"/>
      <c r="S492" s="205"/>
      <c r="T492" s="206"/>
      <c r="AT492" s="200" t="s">
        <v>217</v>
      </c>
      <c r="AU492" s="200" t="s">
        <v>87</v>
      </c>
      <c r="AV492" s="12" t="s">
        <v>87</v>
      </c>
      <c r="AW492" s="12" t="s">
        <v>32</v>
      </c>
      <c r="AX492" s="12" t="s">
        <v>77</v>
      </c>
      <c r="AY492" s="200" t="s">
        <v>132</v>
      </c>
    </row>
    <row r="493" s="13" customFormat="1">
      <c r="B493" s="207"/>
      <c r="D493" s="191" t="s">
        <v>217</v>
      </c>
      <c r="E493" s="208" t="s">
        <v>1</v>
      </c>
      <c r="F493" s="209" t="s">
        <v>220</v>
      </c>
      <c r="H493" s="210">
        <v>275</v>
      </c>
      <c r="I493" s="211"/>
      <c r="L493" s="207"/>
      <c r="M493" s="212"/>
      <c r="N493" s="213"/>
      <c r="O493" s="213"/>
      <c r="P493" s="213"/>
      <c r="Q493" s="213"/>
      <c r="R493" s="213"/>
      <c r="S493" s="213"/>
      <c r="T493" s="214"/>
      <c r="AT493" s="208" t="s">
        <v>217</v>
      </c>
      <c r="AU493" s="208" t="s">
        <v>87</v>
      </c>
      <c r="AV493" s="13" t="s">
        <v>139</v>
      </c>
      <c r="AW493" s="13" t="s">
        <v>32</v>
      </c>
      <c r="AX493" s="13" t="s">
        <v>85</v>
      </c>
      <c r="AY493" s="208" t="s">
        <v>132</v>
      </c>
    </row>
    <row r="494" s="1" customFormat="1" ht="36" customHeight="1">
      <c r="B494" s="177"/>
      <c r="C494" s="178" t="s">
        <v>752</v>
      </c>
      <c r="D494" s="178" t="s">
        <v>135</v>
      </c>
      <c r="E494" s="179" t="s">
        <v>753</v>
      </c>
      <c r="F494" s="180" t="s">
        <v>754</v>
      </c>
      <c r="G494" s="181" t="s">
        <v>248</v>
      </c>
      <c r="H494" s="182">
        <v>160</v>
      </c>
      <c r="I494" s="183"/>
      <c r="J494" s="184">
        <f>ROUND(I494*H494,2)</f>
        <v>0</v>
      </c>
      <c r="K494" s="180" t="s">
        <v>1</v>
      </c>
      <c r="L494" s="36"/>
      <c r="M494" s="185" t="s">
        <v>1</v>
      </c>
      <c r="N494" s="186" t="s">
        <v>42</v>
      </c>
      <c r="O494" s="72"/>
      <c r="P494" s="187">
        <f>O494*H494</f>
        <v>0</v>
      </c>
      <c r="Q494" s="187">
        <v>0.029610000000000001</v>
      </c>
      <c r="R494" s="187">
        <f>Q494*H494</f>
        <v>4.7376000000000005</v>
      </c>
      <c r="S494" s="187">
        <v>0</v>
      </c>
      <c r="T494" s="188">
        <f>S494*H494</f>
        <v>0</v>
      </c>
      <c r="AR494" s="189" t="s">
        <v>294</v>
      </c>
      <c r="AT494" s="189" t="s">
        <v>135</v>
      </c>
      <c r="AU494" s="189" t="s">
        <v>87</v>
      </c>
      <c r="AY494" s="17" t="s">
        <v>132</v>
      </c>
      <c r="BE494" s="190">
        <f>IF(N494="základní",J494,0)</f>
        <v>0</v>
      </c>
      <c r="BF494" s="190">
        <f>IF(N494="snížená",J494,0)</f>
        <v>0</v>
      </c>
      <c r="BG494" s="190">
        <f>IF(N494="zákl. přenesená",J494,0)</f>
        <v>0</v>
      </c>
      <c r="BH494" s="190">
        <f>IF(N494="sníž. přenesená",J494,0)</f>
        <v>0</v>
      </c>
      <c r="BI494" s="190">
        <f>IF(N494="nulová",J494,0)</f>
        <v>0</v>
      </c>
      <c r="BJ494" s="17" t="s">
        <v>85</v>
      </c>
      <c r="BK494" s="190">
        <f>ROUND(I494*H494,2)</f>
        <v>0</v>
      </c>
      <c r="BL494" s="17" t="s">
        <v>294</v>
      </c>
      <c r="BM494" s="189" t="s">
        <v>755</v>
      </c>
    </row>
    <row r="495" s="12" customFormat="1">
      <c r="B495" s="199"/>
      <c r="D495" s="191" t="s">
        <v>217</v>
      </c>
      <c r="E495" s="200" t="s">
        <v>1</v>
      </c>
      <c r="F495" s="201" t="s">
        <v>739</v>
      </c>
      <c r="H495" s="202">
        <v>145</v>
      </c>
      <c r="I495" s="203"/>
      <c r="L495" s="199"/>
      <c r="M495" s="204"/>
      <c r="N495" s="205"/>
      <c r="O495" s="205"/>
      <c r="P495" s="205"/>
      <c r="Q495" s="205"/>
      <c r="R495" s="205"/>
      <c r="S495" s="205"/>
      <c r="T495" s="206"/>
      <c r="AT495" s="200" t="s">
        <v>217</v>
      </c>
      <c r="AU495" s="200" t="s">
        <v>87</v>
      </c>
      <c r="AV495" s="12" t="s">
        <v>87</v>
      </c>
      <c r="AW495" s="12" t="s">
        <v>32</v>
      </c>
      <c r="AX495" s="12" t="s">
        <v>77</v>
      </c>
      <c r="AY495" s="200" t="s">
        <v>132</v>
      </c>
    </row>
    <row r="496" s="12" customFormat="1">
      <c r="B496" s="199"/>
      <c r="D496" s="191" t="s">
        <v>217</v>
      </c>
      <c r="E496" s="200" t="s">
        <v>1</v>
      </c>
      <c r="F496" s="201" t="s">
        <v>740</v>
      </c>
      <c r="H496" s="202">
        <v>15</v>
      </c>
      <c r="I496" s="203"/>
      <c r="L496" s="199"/>
      <c r="M496" s="204"/>
      <c r="N496" s="205"/>
      <c r="O496" s="205"/>
      <c r="P496" s="205"/>
      <c r="Q496" s="205"/>
      <c r="R496" s="205"/>
      <c r="S496" s="205"/>
      <c r="T496" s="206"/>
      <c r="AT496" s="200" t="s">
        <v>217</v>
      </c>
      <c r="AU496" s="200" t="s">
        <v>87</v>
      </c>
      <c r="AV496" s="12" t="s">
        <v>87</v>
      </c>
      <c r="AW496" s="12" t="s">
        <v>32</v>
      </c>
      <c r="AX496" s="12" t="s">
        <v>77</v>
      </c>
      <c r="AY496" s="200" t="s">
        <v>132</v>
      </c>
    </row>
    <row r="497" s="13" customFormat="1">
      <c r="B497" s="207"/>
      <c r="D497" s="191" t="s">
        <v>217</v>
      </c>
      <c r="E497" s="208" t="s">
        <v>1</v>
      </c>
      <c r="F497" s="209" t="s">
        <v>220</v>
      </c>
      <c r="H497" s="210">
        <v>160</v>
      </c>
      <c r="I497" s="211"/>
      <c r="L497" s="207"/>
      <c r="M497" s="212"/>
      <c r="N497" s="213"/>
      <c r="O497" s="213"/>
      <c r="P497" s="213"/>
      <c r="Q497" s="213"/>
      <c r="R497" s="213"/>
      <c r="S497" s="213"/>
      <c r="T497" s="214"/>
      <c r="AT497" s="208" t="s">
        <v>217</v>
      </c>
      <c r="AU497" s="208" t="s">
        <v>87</v>
      </c>
      <c r="AV497" s="13" t="s">
        <v>139</v>
      </c>
      <c r="AW497" s="13" t="s">
        <v>32</v>
      </c>
      <c r="AX497" s="13" t="s">
        <v>85</v>
      </c>
      <c r="AY497" s="208" t="s">
        <v>132</v>
      </c>
    </row>
    <row r="498" s="1" customFormat="1" ht="24" customHeight="1">
      <c r="B498" s="177"/>
      <c r="C498" s="178" t="s">
        <v>756</v>
      </c>
      <c r="D498" s="178" t="s">
        <v>135</v>
      </c>
      <c r="E498" s="179" t="s">
        <v>757</v>
      </c>
      <c r="F498" s="180" t="s">
        <v>758</v>
      </c>
      <c r="G498" s="181" t="s">
        <v>248</v>
      </c>
      <c r="H498" s="182">
        <v>21.420000000000002</v>
      </c>
      <c r="I498" s="183"/>
      <c r="J498" s="184">
        <f>ROUND(I498*H498,2)</f>
        <v>0</v>
      </c>
      <c r="K498" s="180" t="s">
        <v>1</v>
      </c>
      <c r="L498" s="36"/>
      <c r="M498" s="185" t="s">
        <v>1</v>
      </c>
      <c r="N498" s="186" t="s">
        <v>42</v>
      </c>
      <c r="O498" s="72"/>
      <c r="P498" s="187">
        <f>O498*H498</f>
        <v>0</v>
      </c>
      <c r="Q498" s="187">
        <v>0.01874</v>
      </c>
      <c r="R498" s="187">
        <f>Q498*H498</f>
        <v>0.40141080000000001</v>
      </c>
      <c r="S498" s="187">
        <v>0</v>
      </c>
      <c r="T498" s="188">
        <f>S498*H498</f>
        <v>0</v>
      </c>
      <c r="AR498" s="189" t="s">
        <v>294</v>
      </c>
      <c r="AT498" s="189" t="s">
        <v>135</v>
      </c>
      <c r="AU498" s="189" t="s">
        <v>87</v>
      </c>
      <c r="AY498" s="17" t="s">
        <v>132</v>
      </c>
      <c r="BE498" s="190">
        <f>IF(N498="základní",J498,0)</f>
        <v>0</v>
      </c>
      <c r="BF498" s="190">
        <f>IF(N498="snížená",J498,0)</f>
        <v>0</v>
      </c>
      <c r="BG498" s="190">
        <f>IF(N498="zákl. přenesená",J498,0)</f>
        <v>0</v>
      </c>
      <c r="BH498" s="190">
        <f>IF(N498="sníž. přenesená",J498,0)</f>
        <v>0</v>
      </c>
      <c r="BI498" s="190">
        <f>IF(N498="nulová",J498,0)</f>
        <v>0</v>
      </c>
      <c r="BJ498" s="17" t="s">
        <v>85</v>
      </c>
      <c r="BK498" s="190">
        <f>ROUND(I498*H498,2)</f>
        <v>0</v>
      </c>
      <c r="BL498" s="17" t="s">
        <v>294</v>
      </c>
      <c r="BM498" s="189" t="s">
        <v>759</v>
      </c>
    </row>
    <row r="499" s="12" customFormat="1">
      <c r="B499" s="199"/>
      <c r="D499" s="191" t="s">
        <v>217</v>
      </c>
      <c r="E499" s="200" t="s">
        <v>1</v>
      </c>
      <c r="F499" s="201" t="s">
        <v>760</v>
      </c>
      <c r="H499" s="202">
        <v>5.4000000000000004</v>
      </c>
      <c r="I499" s="203"/>
      <c r="L499" s="199"/>
      <c r="M499" s="204"/>
      <c r="N499" s="205"/>
      <c r="O499" s="205"/>
      <c r="P499" s="205"/>
      <c r="Q499" s="205"/>
      <c r="R499" s="205"/>
      <c r="S499" s="205"/>
      <c r="T499" s="206"/>
      <c r="AT499" s="200" t="s">
        <v>217</v>
      </c>
      <c r="AU499" s="200" t="s">
        <v>87</v>
      </c>
      <c r="AV499" s="12" t="s">
        <v>87</v>
      </c>
      <c r="AW499" s="12" t="s">
        <v>32</v>
      </c>
      <c r="AX499" s="12" t="s">
        <v>77</v>
      </c>
      <c r="AY499" s="200" t="s">
        <v>132</v>
      </c>
    </row>
    <row r="500" s="12" customFormat="1">
      <c r="B500" s="199"/>
      <c r="D500" s="191" t="s">
        <v>217</v>
      </c>
      <c r="E500" s="200" t="s">
        <v>1</v>
      </c>
      <c r="F500" s="201" t="s">
        <v>761</v>
      </c>
      <c r="H500" s="202">
        <v>1.8</v>
      </c>
      <c r="I500" s="203"/>
      <c r="L500" s="199"/>
      <c r="M500" s="204"/>
      <c r="N500" s="205"/>
      <c r="O500" s="205"/>
      <c r="P500" s="205"/>
      <c r="Q500" s="205"/>
      <c r="R500" s="205"/>
      <c r="S500" s="205"/>
      <c r="T500" s="206"/>
      <c r="AT500" s="200" t="s">
        <v>217</v>
      </c>
      <c r="AU500" s="200" t="s">
        <v>87</v>
      </c>
      <c r="AV500" s="12" t="s">
        <v>87</v>
      </c>
      <c r="AW500" s="12" t="s">
        <v>32</v>
      </c>
      <c r="AX500" s="12" t="s">
        <v>77</v>
      </c>
      <c r="AY500" s="200" t="s">
        <v>132</v>
      </c>
    </row>
    <row r="501" s="12" customFormat="1">
      <c r="B501" s="199"/>
      <c r="D501" s="191" t="s">
        <v>217</v>
      </c>
      <c r="E501" s="200" t="s">
        <v>1</v>
      </c>
      <c r="F501" s="201" t="s">
        <v>762</v>
      </c>
      <c r="H501" s="202">
        <v>14.220000000000001</v>
      </c>
      <c r="I501" s="203"/>
      <c r="L501" s="199"/>
      <c r="M501" s="204"/>
      <c r="N501" s="205"/>
      <c r="O501" s="205"/>
      <c r="P501" s="205"/>
      <c r="Q501" s="205"/>
      <c r="R501" s="205"/>
      <c r="S501" s="205"/>
      <c r="T501" s="206"/>
      <c r="AT501" s="200" t="s">
        <v>217</v>
      </c>
      <c r="AU501" s="200" t="s">
        <v>87</v>
      </c>
      <c r="AV501" s="12" t="s">
        <v>87</v>
      </c>
      <c r="AW501" s="12" t="s">
        <v>32</v>
      </c>
      <c r="AX501" s="12" t="s">
        <v>77</v>
      </c>
      <c r="AY501" s="200" t="s">
        <v>132</v>
      </c>
    </row>
    <row r="502" s="13" customFormat="1">
      <c r="B502" s="207"/>
      <c r="D502" s="191" t="s">
        <v>217</v>
      </c>
      <c r="E502" s="208" t="s">
        <v>1</v>
      </c>
      <c r="F502" s="209" t="s">
        <v>220</v>
      </c>
      <c r="H502" s="210">
        <v>21.420000000000002</v>
      </c>
      <c r="I502" s="211"/>
      <c r="L502" s="207"/>
      <c r="M502" s="212"/>
      <c r="N502" s="213"/>
      <c r="O502" s="213"/>
      <c r="P502" s="213"/>
      <c r="Q502" s="213"/>
      <c r="R502" s="213"/>
      <c r="S502" s="213"/>
      <c r="T502" s="214"/>
      <c r="AT502" s="208" t="s">
        <v>217</v>
      </c>
      <c r="AU502" s="208" t="s">
        <v>87</v>
      </c>
      <c r="AV502" s="13" t="s">
        <v>139</v>
      </c>
      <c r="AW502" s="13" t="s">
        <v>32</v>
      </c>
      <c r="AX502" s="13" t="s">
        <v>85</v>
      </c>
      <c r="AY502" s="208" t="s">
        <v>132</v>
      </c>
    </row>
    <row r="503" s="1" customFormat="1" ht="24" customHeight="1">
      <c r="B503" s="177"/>
      <c r="C503" s="178" t="s">
        <v>763</v>
      </c>
      <c r="D503" s="178" t="s">
        <v>135</v>
      </c>
      <c r="E503" s="179" t="s">
        <v>764</v>
      </c>
      <c r="F503" s="180" t="s">
        <v>765</v>
      </c>
      <c r="G503" s="181" t="s">
        <v>269</v>
      </c>
      <c r="H503" s="182">
        <v>3</v>
      </c>
      <c r="I503" s="183"/>
      <c r="J503" s="184">
        <f>ROUND(I503*H503,2)</f>
        <v>0</v>
      </c>
      <c r="K503" s="180" t="s">
        <v>1</v>
      </c>
      <c r="L503" s="36"/>
      <c r="M503" s="185" t="s">
        <v>1</v>
      </c>
      <c r="N503" s="186" t="s">
        <v>42</v>
      </c>
      <c r="O503" s="72"/>
      <c r="P503" s="187">
        <f>O503*H503</f>
        <v>0</v>
      </c>
      <c r="Q503" s="187">
        <v>0.028369999999999999</v>
      </c>
      <c r="R503" s="187">
        <f>Q503*H503</f>
        <v>0.085109999999999991</v>
      </c>
      <c r="S503" s="187">
        <v>0</v>
      </c>
      <c r="T503" s="188">
        <f>S503*H503</f>
        <v>0</v>
      </c>
      <c r="AR503" s="189" t="s">
        <v>294</v>
      </c>
      <c r="AT503" s="189" t="s">
        <v>135</v>
      </c>
      <c r="AU503" s="189" t="s">
        <v>87</v>
      </c>
      <c r="AY503" s="17" t="s">
        <v>132</v>
      </c>
      <c r="BE503" s="190">
        <f>IF(N503="základní",J503,0)</f>
        <v>0</v>
      </c>
      <c r="BF503" s="190">
        <f>IF(N503="snížená",J503,0)</f>
        <v>0</v>
      </c>
      <c r="BG503" s="190">
        <f>IF(N503="zákl. přenesená",J503,0)</f>
        <v>0</v>
      </c>
      <c r="BH503" s="190">
        <f>IF(N503="sníž. přenesená",J503,0)</f>
        <v>0</v>
      </c>
      <c r="BI503" s="190">
        <f>IF(N503="nulová",J503,0)</f>
        <v>0</v>
      </c>
      <c r="BJ503" s="17" t="s">
        <v>85</v>
      </c>
      <c r="BK503" s="190">
        <f>ROUND(I503*H503,2)</f>
        <v>0</v>
      </c>
      <c r="BL503" s="17" t="s">
        <v>294</v>
      </c>
      <c r="BM503" s="189" t="s">
        <v>766</v>
      </c>
    </row>
    <row r="504" s="12" customFormat="1">
      <c r="B504" s="199"/>
      <c r="D504" s="191" t="s">
        <v>217</v>
      </c>
      <c r="E504" s="200" t="s">
        <v>1</v>
      </c>
      <c r="F504" s="201" t="s">
        <v>767</v>
      </c>
      <c r="H504" s="202">
        <v>1</v>
      </c>
      <c r="I504" s="203"/>
      <c r="L504" s="199"/>
      <c r="M504" s="204"/>
      <c r="N504" s="205"/>
      <c r="O504" s="205"/>
      <c r="P504" s="205"/>
      <c r="Q504" s="205"/>
      <c r="R504" s="205"/>
      <c r="S504" s="205"/>
      <c r="T504" s="206"/>
      <c r="AT504" s="200" t="s">
        <v>217</v>
      </c>
      <c r="AU504" s="200" t="s">
        <v>87</v>
      </c>
      <c r="AV504" s="12" t="s">
        <v>87</v>
      </c>
      <c r="AW504" s="12" t="s">
        <v>32</v>
      </c>
      <c r="AX504" s="12" t="s">
        <v>77</v>
      </c>
      <c r="AY504" s="200" t="s">
        <v>132</v>
      </c>
    </row>
    <row r="505" s="12" customFormat="1">
      <c r="B505" s="199"/>
      <c r="D505" s="191" t="s">
        <v>217</v>
      </c>
      <c r="E505" s="200" t="s">
        <v>1</v>
      </c>
      <c r="F505" s="201" t="s">
        <v>768</v>
      </c>
      <c r="H505" s="202">
        <v>1</v>
      </c>
      <c r="I505" s="203"/>
      <c r="L505" s="199"/>
      <c r="M505" s="204"/>
      <c r="N505" s="205"/>
      <c r="O505" s="205"/>
      <c r="P505" s="205"/>
      <c r="Q505" s="205"/>
      <c r="R505" s="205"/>
      <c r="S505" s="205"/>
      <c r="T505" s="206"/>
      <c r="AT505" s="200" t="s">
        <v>217</v>
      </c>
      <c r="AU505" s="200" t="s">
        <v>87</v>
      </c>
      <c r="AV505" s="12" t="s">
        <v>87</v>
      </c>
      <c r="AW505" s="12" t="s">
        <v>32</v>
      </c>
      <c r="AX505" s="12" t="s">
        <v>77</v>
      </c>
      <c r="AY505" s="200" t="s">
        <v>132</v>
      </c>
    </row>
    <row r="506" s="12" customFormat="1">
      <c r="B506" s="199"/>
      <c r="D506" s="191" t="s">
        <v>217</v>
      </c>
      <c r="E506" s="200" t="s">
        <v>1</v>
      </c>
      <c r="F506" s="201" t="s">
        <v>769</v>
      </c>
      <c r="H506" s="202">
        <v>1</v>
      </c>
      <c r="I506" s="203"/>
      <c r="L506" s="199"/>
      <c r="M506" s="204"/>
      <c r="N506" s="205"/>
      <c r="O506" s="205"/>
      <c r="P506" s="205"/>
      <c r="Q506" s="205"/>
      <c r="R506" s="205"/>
      <c r="S506" s="205"/>
      <c r="T506" s="206"/>
      <c r="AT506" s="200" t="s">
        <v>217</v>
      </c>
      <c r="AU506" s="200" t="s">
        <v>87</v>
      </c>
      <c r="AV506" s="12" t="s">
        <v>87</v>
      </c>
      <c r="AW506" s="12" t="s">
        <v>32</v>
      </c>
      <c r="AX506" s="12" t="s">
        <v>77</v>
      </c>
      <c r="AY506" s="200" t="s">
        <v>132</v>
      </c>
    </row>
    <row r="507" s="13" customFormat="1">
      <c r="B507" s="207"/>
      <c r="D507" s="191" t="s">
        <v>217</v>
      </c>
      <c r="E507" s="208" t="s">
        <v>1</v>
      </c>
      <c r="F507" s="209" t="s">
        <v>220</v>
      </c>
      <c r="H507" s="210">
        <v>3</v>
      </c>
      <c r="I507" s="211"/>
      <c r="L507" s="207"/>
      <c r="M507" s="212"/>
      <c r="N507" s="213"/>
      <c r="O507" s="213"/>
      <c r="P507" s="213"/>
      <c r="Q507" s="213"/>
      <c r="R507" s="213"/>
      <c r="S507" s="213"/>
      <c r="T507" s="214"/>
      <c r="AT507" s="208" t="s">
        <v>217</v>
      </c>
      <c r="AU507" s="208" t="s">
        <v>87</v>
      </c>
      <c r="AV507" s="13" t="s">
        <v>139</v>
      </c>
      <c r="AW507" s="13" t="s">
        <v>32</v>
      </c>
      <c r="AX507" s="13" t="s">
        <v>85</v>
      </c>
      <c r="AY507" s="208" t="s">
        <v>132</v>
      </c>
    </row>
    <row r="508" s="1" customFormat="1" ht="24" customHeight="1">
      <c r="B508" s="177"/>
      <c r="C508" s="178" t="s">
        <v>770</v>
      </c>
      <c r="D508" s="178" t="s">
        <v>135</v>
      </c>
      <c r="E508" s="179" t="s">
        <v>771</v>
      </c>
      <c r="F508" s="180" t="s">
        <v>772</v>
      </c>
      <c r="G508" s="181" t="s">
        <v>312</v>
      </c>
      <c r="H508" s="182">
        <v>9.9870000000000001</v>
      </c>
      <c r="I508" s="183"/>
      <c r="J508" s="184">
        <f>ROUND(I508*H508,2)</f>
        <v>0</v>
      </c>
      <c r="K508" s="180" t="s">
        <v>1</v>
      </c>
      <c r="L508" s="36"/>
      <c r="M508" s="185" t="s">
        <v>1</v>
      </c>
      <c r="N508" s="186" t="s">
        <v>42</v>
      </c>
      <c r="O508" s="72"/>
      <c r="P508" s="187">
        <f>O508*H508</f>
        <v>0</v>
      </c>
      <c r="Q508" s="187">
        <v>0</v>
      </c>
      <c r="R508" s="187">
        <f>Q508*H508</f>
        <v>0</v>
      </c>
      <c r="S508" s="187">
        <v>0</v>
      </c>
      <c r="T508" s="188">
        <f>S508*H508</f>
        <v>0</v>
      </c>
      <c r="AR508" s="189" t="s">
        <v>294</v>
      </c>
      <c r="AT508" s="189" t="s">
        <v>135</v>
      </c>
      <c r="AU508" s="189" t="s">
        <v>87</v>
      </c>
      <c r="AY508" s="17" t="s">
        <v>132</v>
      </c>
      <c r="BE508" s="190">
        <f>IF(N508="základní",J508,0)</f>
        <v>0</v>
      </c>
      <c r="BF508" s="190">
        <f>IF(N508="snížená",J508,0)</f>
        <v>0</v>
      </c>
      <c r="BG508" s="190">
        <f>IF(N508="zákl. přenesená",J508,0)</f>
        <v>0</v>
      </c>
      <c r="BH508" s="190">
        <f>IF(N508="sníž. přenesená",J508,0)</f>
        <v>0</v>
      </c>
      <c r="BI508" s="190">
        <f>IF(N508="nulová",J508,0)</f>
        <v>0</v>
      </c>
      <c r="BJ508" s="17" t="s">
        <v>85</v>
      </c>
      <c r="BK508" s="190">
        <f>ROUND(I508*H508,2)</f>
        <v>0</v>
      </c>
      <c r="BL508" s="17" t="s">
        <v>294</v>
      </c>
      <c r="BM508" s="189" t="s">
        <v>773</v>
      </c>
    </row>
    <row r="509" s="11" customFormat="1" ht="22.8" customHeight="1">
      <c r="B509" s="164"/>
      <c r="D509" s="165" t="s">
        <v>76</v>
      </c>
      <c r="E509" s="175" t="s">
        <v>774</v>
      </c>
      <c r="F509" s="175" t="s">
        <v>775</v>
      </c>
      <c r="I509" s="167"/>
      <c r="J509" s="176">
        <f>BK509</f>
        <v>0</v>
      </c>
      <c r="L509" s="164"/>
      <c r="M509" s="169"/>
      <c r="N509" s="170"/>
      <c r="O509" s="170"/>
      <c r="P509" s="171">
        <f>SUM(P510:P524)</f>
        <v>0</v>
      </c>
      <c r="Q509" s="170"/>
      <c r="R509" s="171">
        <f>SUM(R510:R524)</f>
        <v>0.55081300000000011</v>
      </c>
      <c r="S509" s="170"/>
      <c r="T509" s="172">
        <f>SUM(T510:T524)</f>
        <v>0</v>
      </c>
      <c r="AR509" s="165" t="s">
        <v>87</v>
      </c>
      <c r="AT509" s="173" t="s">
        <v>76</v>
      </c>
      <c r="AU509" s="173" t="s">
        <v>85</v>
      </c>
      <c r="AY509" s="165" t="s">
        <v>132</v>
      </c>
      <c r="BK509" s="174">
        <f>SUM(BK510:BK524)</f>
        <v>0</v>
      </c>
    </row>
    <row r="510" s="1" customFormat="1" ht="24" customHeight="1">
      <c r="B510" s="177"/>
      <c r="C510" s="178" t="s">
        <v>776</v>
      </c>
      <c r="D510" s="178" t="s">
        <v>135</v>
      </c>
      <c r="E510" s="179" t="s">
        <v>777</v>
      </c>
      <c r="F510" s="180" t="s">
        <v>778</v>
      </c>
      <c r="G510" s="181" t="s">
        <v>232</v>
      </c>
      <c r="H510" s="182">
        <v>6</v>
      </c>
      <c r="I510" s="183"/>
      <c r="J510" s="184">
        <f>ROUND(I510*H510,2)</f>
        <v>0</v>
      </c>
      <c r="K510" s="180" t="s">
        <v>1</v>
      </c>
      <c r="L510" s="36"/>
      <c r="M510" s="185" t="s">
        <v>1</v>
      </c>
      <c r="N510" s="186" t="s">
        <v>42</v>
      </c>
      <c r="O510" s="72"/>
      <c r="P510" s="187">
        <f>O510*H510</f>
        <v>0</v>
      </c>
      <c r="Q510" s="187">
        <v>0.0040099999999999997</v>
      </c>
      <c r="R510" s="187">
        <f>Q510*H510</f>
        <v>0.024059999999999998</v>
      </c>
      <c r="S510" s="187">
        <v>0</v>
      </c>
      <c r="T510" s="188">
        <f>S510*H510</f>
        <v>0</v>
      </c>
      <c r="AR510" s="189" t="s">
        <v>294</v>
      </c>
      <c r="AT510" s="189" t="s">
        <v>135</v>
      </c>
      <c r="AU510" s="189" t="s">
        <v>87</v>
      </c>
      <c r="AY510" s="17" t="s">
        <v>132</v>
      </c>
      <c r="BE510" s="190">
        <f>IF(N510="základní",J510,0)</f>
        <v>0</v>
      </c>
      <c r="BF510" s="190">
        <f>IF(N510="snížená",J510,0)</f>
        <v>0</v>
      </c>
      <c r="BG510" s="190">
        <f>IF(N510="zákl. přenesená",J510,0)</f>
        <v>0</v>
      </c>
      <c r="BH510" s="190">
        <f>IF(N510="sníž. přenesená",J510,0)</f>
        <v>0</v>
      </c>
      <c r="BI510" s="190">
        <f>IF(N510="nulová",J510,0)</f>
        <v>0</v>
      </c>
      <c r="BJ510" s="17" t="s">
        <v>85</v>
      </c>
      <c r="BK510" s="190">
        <f>ROUND(I510*H510,2)</f>
        <v>0</v>
      </c>
      <c r="BL510" s="17" t="s">
        <v>294</v>
      </c>
      <c r="BM510" s="189" t="s">
        <v>779</v>
      </c>
    </row>
    <row r="511" s="12" customFormat="1">
      <c r="B511" s="199"/>
      <c r="D511" s="191" t="s">
        <v>217</v>
      </c>
      <c r="E511" s="200" t="s">
        <v>1</v>
      </c>
      <c r="F511" s="201" t="s">
        <v>780</v>
      </c>
      <c r="H511" s="202">
        <v>6</v>
      </c>
      <c r="I511" s="203"/>
      <c r="L511" s="199"/>
      <c r="M511" s="204"/>
      <c r="N511" s="205"/>
      <c r="O511" s="205"/>
      <c r="P511" s="205"/>
      <c r="Q511" s="205"/>
      <c r="R511" s="205"/>
      <c r="S511" s="205"/>
      <c r="T511" s="206"/>
      <c r="AT511" s="200" t="s">
        <v>217</v>
      </c>
      <c r="AU511" s="200" t="s">
        <v>87</v>
      </c>
      <c r="AV511" s="12" t="s">
        <v>87</v>
      </c>
      <c r="AW511" s="12" t="s">
        <v>32</v>
      </c>
      <c r="AX511" s="12" t="s">
        <v>85</v>
      </c>
      <c r="AY511" s="200" t="s">
        <v>132</v>
      </c>
    </row>
    <row r="512" s="1" customFormat="1" ht="24" customHeight="1">
      <c r="B512" s="177"/>
      <c r="C512" s="178" t="s">
        <v>781</v>
      </c>
      <c r="D512" s="178" t="s">
        <v>135</v>
      </c>
      <c r="E512" s="179" t="s">
        <v>782</v>
      </c>
      <c r="F512" s="180" t="s">
        <v>783</v>
      </c>
      <c r="G512" s="181" t="s">
        <v>232</v>
      </c>
      <c r="H512" s="182">
        <v>77</v>
      </c>
      <c r="I512" s="183"/>
      <c r="J512" s="184">
        <f>ROUND(I512*H512,2)</f>
        <v>0</v>
      </c>
      <c r="K512" s="180" t="s">
        <v>1</v>
      </c>
      <c r="L512" s="36"/>
      <c r="M512" s="185" t="s">
        <v>1</v>
      </c>
      <c r="N512" s="186" t="s">
        <v>42</v>
      </c>
      <c r="O512" s="72"/>
      <c r="P512" s="187">
        <f>O512*H512</f>
        <v>0</v>
      </c>
      <c r="Q512" s="187">
        <v>0.0044799999999999996</v>
      </c>
      <c r="R512" s="187">
        <f>Q512*H512</f>
        <v>0.34495999999999999</v>
      </c>
      <c r="S512" s="187">
        <v>0</v>
      </c>
      <c r="T512" s="188">
        <f>S512*H512</f>
        <v>0</v>
      </c>
      <c r="AR512" s="189" t="s">
        <v>294</v>
      </c>
      <c r="AT512" s="189" t="s">
        <v>135</v>
      </c>
      <c r="AU512" s="189" t="s">
        <v>87</v>
      </c>
      <c r="AY512" s="17" t="s">
        <v>132</v>
      </c>
      <c r="BE512" s="190">
        <f>IF(N512="základní",J512,0)</f>
        <v>0</v>
      </c>
      <c r="BF512" s="190">
        <f>IF(N512="snížená",J512,0)</f>
        <v>0</v>
      </c>
      <c r="BG512" s="190">
        <f>IF(N512="zákl. přenesená",J512,0)</f>
        <v>0</v>
      </c>
      <c r="BH512" s="190">
        <f>IF(N512="sníž. přenesená",J512,0)</f>
        <v>0</v>
      </c>
      <c r="BI512" s="190">
        <f>IF(N512="nulová",J512,0)</f>
        <v>0</v>
      </c>
      <c r="BJ512" s="17" t="s">
        <v>85</v>
      </c>
      <c r="BK512" s="190">
        <f>ROUND(I512*H512,2)</f>
        <v>0</v>
      </c>
      <c r="BL512" s="17" t="s">
        <v>294</v>
      </c>
      <c r="BM512" s="189" t="s">
        <v>784</v>
      </c>
    </row>
    <row r="513" s="12" customFormat="1">
      <c r="B513" s="199"/>
      <c r="D513" s="191" t="s">
        <v>217</v>
      </c>
      <c r="E513" s="200" t="s">
        <v>1</v>
      </c>
      <c r="F513" s="201" t="s">
        <v>785</v>
      </c>
      <c r="H513" s="202">
        <v>77</v>
      </c>
      <c r="I513" s="203"/>
      <c r="L513" s="199"/>
      <c r="M513" s="204"/>
      <c r="N513" s="205"/>
      <c r="O513" s="205"/>
      <c r="P513" s="205"/>
      <c r="Q513" s="205"/>
      <c r="R513" s="205"/>
      <c r="S513" s="205"/>
      <c r="T513" s="206"/>
      <c r="AT513" s="200" t="s">
        <v>217</v>
      </c>
      <c r="AU513" s="200" t="s">
        <v>87</v>
      </c>
      <c r="AV513" s="12" t="s">
        <v>87</v>
      </c>
      <c r="AW513" s="12" t="s">
        <v>32</v>
      </c>
      <c r="AX513" s="12" t="s">
        <v>85</v>
      </c>
      <c r="AY513" s="200" t="s">
        <v>132</v>
      </c>
    </row>
    <row r="514" s="1" customFormat="1" ht="24" customHeight="1">
      <c r="B514" s="177"/>
      <c r="C514" s="178" t="s">
        <v>786</v>
      </c>
      <c r="D514" s="178" t="s">
        <v>135</v>
      </c>
      <c r="E514" s="179" t="s">
        <v>787</v>
      </c>
      <c r="F514" s="180" t="s">
        <v>788</v>
      </c>
      <c r="G514" s="181" t="s">
        <v>248</v>
      </c>
      <c r="H514" s="182">
        <v>6</v>
      </c>
      <c r="I514" s="183"/>
      <c r="J514" s="184">
        <f>ROUND(I514*H514,2)</f>
        <v>0</v>
      </c>
      <c r="K514" s="180" t="s">
        <v>1</v>
      </c>
      <c r="L514" s="36"/>
      <c r="M514" s="185" t="s">
        <v>1</v>
      </c>
      <c r="N514" s="186" t="s">
        <v>42</v>
      </c>
      <c r="O514" s="72"/>
      <c r="P514" s="187">
        <f>O514*H514</f>
        <v>0</v>
      </c>
      <c r="Q514" s="187">
        <v>0.0053699999999999998</v>
      </c>
      <c r="R514" s="187">
        <f>Q514*H514</f>
        <v>0.032219999999999999</v>
      </c>
      <c r="S514" s="187">
        <v>0</v>
      </c>
      <c r="T514" s="188">
        <f>S514*H514</f>
        <v>0</v>
      </c>
      <c r="AR514" s="189" t="s">
        <v>294</v>
      </c>
      <c r="AT514" s="189" t="s">
        <v>135</v>
      </c>
      <c r="AU514" s="189" t="s">
        <v>87</v>
      </c>
      <c r="AY514" s="17" t="s">
        <v>132</v>
      </c>
      <c r="BE514" s="190">
        <f>IF(N514="základní",J514,0)</f>
        <v>0</v>
      </c>
      <c r="BF514" s="190">
        <f>IF(N514="snížená",J514,0)</f>
        <v>0</v>
      </c>
      <c r="BG514" s="190">
        <f>IF(N514="zákl. přenesená",J514,0)</f>
        <v>0</v>
      </c>
      <c r="BH514" s="190">
        <f>IF(N514="sníž. přenesená",J514,0)</f>
        <v>0</v>
      </c>
      <c r="BI514" s="190">
        <f>IF(N514="nulová",J514,0)</f>
        <v>0</v>
      </c>
      <c r="BJ514" s="17" t="s">
        <v>85</v>
      </c>
      <c r="BK514" s="190">
        <f>ROUND(I514*H514,2)</f>
        <v>0</v>
      </c>
      <c r="BL514" s="17" t="s">
        <v>294</v>
      </c>
      <c r="BM514" s="189" t="s">
        <v>789</v>
      </c>
    </row>
    <row r="515" s="12" customFormat="1">
      <c r="B515" s="199"/>
      <c r="D515" s="191" t="s">
        <v>217</v>
      </c>
      <c r="E515" s="200" t="s">
        <v>1</v>
      </c>
      <c r="F515" s="201" t="s">
        <v>790</v>
      </c>
      <c r="H515" s="202">
        <v>6</v>
      </c>
      <c r="I515" s="203"/>
      <c r="L515" s="199"/>
      <c r="M515" s="204"/>
      <c r="N515" s="205"/>
      <c r="O515" s="205"/>
      <c r="P515" s="205"/>
      <c r="Q515" s="205"/>
      <c r="R515" s="205"/>
      <c r="S515" s="205"/>
      <c r="T515" s="206"/>
      <c r="AT515" s="200" t="s">
        <v>217</v>
      </c>
      <c r="AU515" s="200" t="s">
        <v>87</v>
      </c>
      <c r="AV515" s="12" t="s">
        <v>87</v>
      </c>
      <c r="AW515" s="12" t="s">
        <v>32</v>
      </c>
      <c r="AX515" s="12" t="s">
        <v>85</v>
      </c>
      <c r="AY515" s="200" t="s">
        <v>132</v>
      </c>
    </row>
    <row r="516" s="1" customFormat="1" ht="24" customHeight="1">
      <c r="B516" s="177"/>
      <c r="C516" s="178" t="s">
        <v>791</v>
      </c>
      <c r="D516" s="178" t="s">
        <v>135</v>
      </c>
      <c r="E516" s="179" t="s">
        <v>792</v>
      </c>
      <c r="F516" s="180" t="s">
        <v>793</v>
      </c>
      <c r="G516" s="181" t="s">
        <v>232</v>
      </c>
      <c r="H516" s="182">
        <v>32.5</v>
      </c>
      <c r="I516" s="183"/>
      <c r="J516" s="184">
        <f>ROUND(I516*H516,2)</f>
        <v>0</v>
      </c>
      <c r="K516" s="180" t="s">
        <v>1</v>
      </c>
      <c r="L516" s="36"/>
      <c r="M516" s="185" t="s">
        <v>1</v>
      </c>
      <c r="N516" s="186" t="s">
        <v>42</v>
      </c>
      <c r="O516" s="72"/>
      <c r="P516" s="187">
        <f>O516*H516</f>
        <v>0</v>
      </c>
      <c r="Q516" s="187">
        <v>0.0023800000000000002</v>
      </c>
      <c r="R516" s="187">
        <f>Q516*H516</f>
        <v>0.077350000000000002</v>
      </c>
      <c r="S516" s="187">
        <v>0</v>
      </c>
      <c r="T516" s="188">
        <f>S516*H516</f>
        <v>0</v>
      </c>
      <c r="AR516" s="189" t="s">
        <v>294</v>
      </c>
      <c r="AT516" s="189" t="s">
        <v>135</v>
      </c>
      <c r="AU516" s="189" t="s">
        <v>87</v>
      </c>
      <c r="AY516" s="17" t="s">
        <v>132</v>
      </c>
      <c r="BE516" s="190">
        <f>IF(N516="základní",J516,0)</f>
        <v>0</v>
      </c>
      <c r="BF516" s="190">
        <f>IF(N516="snížená",J516,0)</f>
        <v>0</v>
      </c>
      <c r="BG516" s="190">
        <f>IF(N516="zákl. přenesená",J516,0)</f>
        <v>0</v>
      </c>
      <c r="BH516" s="190">
        <f>IF(N516="sníž. přenesená",J516,0)</f>
        <v>0</v>
      </c>
      <c r="BI516" s="190">
        <f>IF(N516="nulová",J516,0)</f>
        <v>0</v>
      </c>
      <c r="BJ516" s="17" t="s">
        <v>85</v>
      </c>
      <c r="BK516" s="190">
        <f>ROUND(I516*H516,2)</f>
        <v>0</v>
      </c>
      <c r="BL516" s="17" t="s">
        <v>294</v>
      </c>
      <c r="BM516" s="189" t="s">
        <v>794</v>
      </c>
    </row>
    <row r="517" s="12" customFormat="1">
      <c r="B517" s="199"/>
      <c r="D517" s="191" t="s">
        <v>217</v>
      </c>
      <c r="E517" s="200" t="s">
        <v>1</v>
      </c>
      <c r="F517" s="201" t="s">
        <v>795</v>
      </c>
      <c r="H517" s="202">
        <v>32.5</v>
      </c>
      <c r="I517" s="203"/>
      <c r="L517" s="199"/>
      <c r="M517" s="204"/>
      <c r="N517" s="205"/>
      <c r="O517" s="205"/>
      <c r="P517" s="205"/>
      <c r="Q517" s="205"/>
      <c r="R517" s="205"/>
      <c r="S517" s="205"/>
      <c r="T517" s="206"/>
      <c r="AT517" s="200" t="s">
        <v>217</v>
      </c>
      <c r="AU517" s="200" t="s">
        <v>87</v>
      </c>
      <c r="AV517" s="12" t="s">
        <v>87</v>
      </c>
      <c r="AW517" s="12" t="s">
        <v>32</v>
      </c>
      <c r="AX517" s="12" t="s">
        <v>85</v>
      </c>
      <c r="AY517" s="200" t="s">
        <v>132</v>
      </c>
    </row>
    <row r="518" s="1" customFormat="1" ht="24" customHeight="1">
      <c r="B518" s="177"/>
      <c r="C518" s="178" t="s">
        <v>796</v>
      </c>
      <c r="D518" s="178" t="s">
        <v>135</v>
      </c>
      <c r="E518" s="179" t="s">
        <v>797</v>
      </c>
      <c r="F518" s="180" t="s">
        <v>798</v>
      </c>
      <c r="G518" s="181" t="s">
        <v>232</v>
      </c>
      <c r="H518" s="182">
        <v>4.5999999999999996</v>
      </c>
      <c r="I518" s="183"/>
      <c r="J518" s="184">
        <f>ROUND(I518*H518,2)</f>
        <v>0</v>
      </c>
      <c r="K518" s="180" t="s">
        <v>1</v>
      </c>
      <c r="L518" s="36"/>
      <c r="M518" s="185" t="s">
        <v>1</v>
      </c>
      <c r="N518" s="186" t="s">
        <v>42</v>
      </c>
      <c r="O518" s="72"/>
      <c r="P518" s="187">
        <f>O518*H518</f>
        <v>0</v>
      </c>
      <c r="Q518" s="187">
        <v>0.00547</v>
      </c>
      <c r="R518" s="187">
        <f>Q518*H518</f>
        <v>0.025161999999999997</v>
      </c>
      <c r="S518" s="187">
        <v>0</v>
      </c>
      <c r="T518" s="188">
        <f>S518*H518</f>
        <v>0</v>
      </c>
      <c r="AR518" s="189" t="s">
        <v>294</v>
      </c>
      <c r="AT518" s="189" t="s">
        <v>135</v>
      </c>
      <c r="AU518" s="189" t="s">
        <v>87</v>
      </c>
      <c r="AY518" s="17" t="s">
        <v>132</v>
      </c>
      <c r="BE518" s="190">
        <f>IF(N518="základní",J518,0)</f>
        <v>0</v>
      </c>
      <c r="BF518" s="190">
        <f>IF(N518="snížená",J518,0)</f>
        <v>0</v>
      </c>
      <c r="BG518" s="190">
        <f>IF(N518="zákl. přenesená",J518,0)</f>
        <v>0</v>
      </c>
      <c r="BH518" s="190">
        <f>IF(N518="sníž. přenesená",J518,0)</f>
        <v>0</v>
      </c>
      <c r="BI518" s="190">
        <f>IF(N518="nulová",J518,0)</f>
        <v>0</v>
      </c>
      <c r="BJ518" s="17" t="s">
        <v>85</v>
      </c>
      <c r="BK518" s="190">
        <f>ROUND(I518*H518,2)</f>
        <v>0</v>
      </c>
      <c r="BL518" s="17" t="s">
        <v>294</v>
      </c>
      <c r="BM518" s="189" t="s">
        <v>799</v>
      </c>
    </row>
    <row r="519" s="12" customFormat="1">
      <c r="B519" s="199"/>
      <c r="D519" s="191" t="s">
        <v>217</v>
      </c>
      <c r="E519" s="200" t="s">
        <v>1</v>
      </c>
      <c r="F519" s="201" t="s">
        <v>800</v>
      </c>
      <c r="H519" s="202">
        <v>4.5999999999999996</v>
      </c>
      <c r="I519" s="203"/>
      <c r="L519" s="199"/>
      <c r="M519" s="204"/>
      <c r="N519" s="205"/>
      <c r="O519" s="205"/>
      <c r="P519" s="205"/>
      <c r="Q519" s="205"/>
      <c r="R519" s="205"/>
      <c r="S519" s="205"/>
      <c r="T519" s="206"/>
      <c r="AT519" s="200" t="s">
        <v>217</v>
      </c>
      <c r="AU519" s="200" t="s">
        <v>87</v>
      </c>
      <c r="AV519" s="12" t="s">
        <v>87</v>
      </c>
      <c r="AW519" s="12" t="s">
        <v>32</v>
      </c>
      <c r="AX519" s="12" t="s">
        <v>85</v>
      </c>
      <c r="AY519" s="200" t="s">
        <v>132</v>
      </c>
    </row>
    <row r="520" s="1" customFormat="1" ht="24" customHeight="1">
      <c r="B520" s="177"/>
      <c r="C520" s="178" t="s">
        <v>801</v>
      </c>
      <c r="D520" s="178" t="s">
        <v>135</v>
      </c>
      <c r="E520" s="179" t="s">
        <v>802</v>
      </c>
      <c r="F520" s="180" t="s">
        <v>803</v>
      </c>
      <c r="G520" s="181" t="s">
        <v>232</v>
      </c>
      <c r="H520" s="182">
        <v>10.800000000000001</v>
      </c>
      <c r="I520" s="183"/>
      <c r="J520" s="184">
        <f>ROUND(I520*H520,2)</f>
        <v>0</v>
      </c>
      <c r="K520" s="180" t="s">
        <v>1</v>
      </c>
      <c r="L520" s="36"/>
      <c r="M520" s="185" t="s">
        <v>1</v>
      </c>
      <c r="N520" s="186" t="s">
        <v>42</v>
      </c>
      <c r="O520" s="72"/>
      <c r="P520" s="187">
        <f>O520*H520</f>
        <v>0</v>
      </c>
      <c r="Q520" s="187">
        <v>0.0039300000000000003</v>
      </c>
      <c r="R520" s="187">
        <f>Q520*H520</f>
        <v>0.04244400000000001</v>
      </c>
      <c r="S520" s="187">
        <v>0</v>
      </c>
      <c r="T520" s="188">
        <f>S520*H520</f>
        <v>0</v>
      </c>
      <c r="AR520" s="189" t="s">
        <v>294</v>
      </c>
      <c r="AT520" s="189" t="s">
        <v>135</v>
      </c>
      <c r="AU520" s="189" t="s">
        <v>87</v>
      </c>
      <c r="AY520" s="17" t="s">
        <v>132</v>
      </c>
      <c r="BE520" s="190">
        <f>IF(N520="základní",J520,0)</f>
        <v>0</v>
      </c>
      <c r="BF520" s="190">
        <f>IF(N520="snížená",J520,0)</f>
        <v>0</v>
      </c>
      <c r="BG520" s="190">
        <f>IF(N520="zákl. přenesená",J520,0)</f>
        <v>0</v>
      </c>
      <c r="BH520" s="190">
        <f>IF(N520="sníž. přenesená",J520,0)</f>
        <v>0</v>
      </c>
      <c r="BI520" s="190">
        <f>IF(N520="nulová",J520,0)</f>
        <v>0</v>
      </c>
      <c r="BJ520" s="17" t="s">
        <v>85</v>
      </c>
      <c r="BK520" s="190">
        <f>ROUND(I520*H520,2)</f>
        <v>0</v>
      </c>
      <c r="BL520" s="17" t="s">
        <v>294</v>
      </c>
      <c r="BM520" s="189" t="s">
        <v>804</v>
      </c>
    </row>
    <row r="521" s="12" customFormat="1">
      <c r="B521" s="199"/>
      <c r="D521" s="191" t="s">
        <v>217</v>
      </c>
      <c r="E521" s="200" t="s">
        <v>1</v>
      </c>
      <c r="F521" s="201" t="s">
        <v>805</v>
      </c>
      <c r="H521" s="202">
        <v>10.800000000000001</v>
      </c>
      <c r="I521" s="203"/>
      <c r="L521" s="199"/>
      <c r="M521" s="204"/>
      <c r="N521" s="205"/>
      <c r="O521" s="205"/>
      <c r="P521" s="205"/>
      <c r="Q521" s="205"/>
      <c r="R521" s="205"/>
      <c r="S521" s="205"/>
      <c r="T521" s="206"/>
      <c r="AT521" s="200" t="s">
        <v>217</v>
      </c>
      <c r="AU521" s="200" t="s">
        <v>87</v>
      </c>
      <c r="AV521" s="12" t="s">
        <v>87</v>
      </c>
      <c r="AW521" s="12" t="s">
        <v>32</v>
      </c>
      <c r="AX521" s="12" t="s">
        <v>85</v>
      </c>
      <c r="AY521" s="200" t="s">
        <v>132</v>
      </c>
    </row>
    <row r="522" s="1" customFormat="1" ht="24" customHeight="1">
      <c r="B522" s="177"/>
      <c r="C522" s="178" t="s">
        <v>806</v>
      </c>
      <c r="D522" s="178" t="s">
        <v>135</v>
      </c>
      <c r="E522" s="179" t="s">
        <v>807</v>
      </c>
      <c r="F522" s="180" t="s">
        <v>808</v>
      </c>
      <c r="G522" s="181" t="s">
        <v>232</v>
      </c>
      <c r="H522" s="182">
        <v>2.7000000000000002</v>
      </c>
      <c r="I522" s="183"/>
      <c r="J522" s="184">
        <f>ROUND(I522*H522,2)</f>
        <v>0</v>
      </c>
      <c r="K522" s="180" t="s">
        <v>1</v>
      </c>
      <c r="L522" s="36"/>
      <c r="M522" s="185" t="s">
        <v>1</v>
      </c>
      <c r="N522" s="186" t="s">
        <v>42</v>
      </c>
      <c r="O522" s="72"/>
      <c r="P522" s="187">
        <f>O522*H522</f>
        <v>0</v>
      </c>
      <c r="Q522" s="187">
        <v>0.0017099999999999999</v>
      </c>
      <c r="R522" s="187">
        <f>Q522*H522</f>
        <v>0.0046170000000000004</v>
      </c>
      <c r="S522" s="187">
        <v>0</v>
      </c>
      <c r="T522" s="188">
        <f>S522*H522</f>
        <v>0</v>
      </c>
      <c r="AR522" s="189" t="s">
        <v>294</v>
      </c>
      <c r="AT522" s="189" t="s">
        <v>135</v>
      </c>
      <c r="AU522" s="189" t="s">
        <v>87</v>
      </c>
      <c r="AY522" s="17" t="s">
        <v>132</v>
      </c>
      <c r="BE522" s="190">
        <f>IF(N522="základní",J522,0)</f>
        <v>0</v>
      </c>
      <c r="BF522" s="190">
        <f>IF(N522="snížená",J522,0)</f>
        <v>0</v>
      </c>
      <c r="BG522" s="190">
        <f>IF(N522="zákl. přenesená",J522,0)</f>
        <v>0</v>
      </c>
      <c r="BH522" s="190">
        <f>IF(N522="sníž. přenesená",J522,0)</f>
        <v>0</v>
      </c>
      <c r="BI522" s="190">
        <f>IF(N522="nulová",J522,0)</f>
        <v>0</v>
      </c>
      <c r="BJ522" s="17" t="s">
        <v>85</v>
      </c>
      <c r="BK522" s="190">
        <f>ROUND(I522*H522,2)</f>
        <v>0</v>
      </c>
      <c r="BL522" s="17" t="s">
        <v>294</v>
      </c>
      <c r="BM522" s="189" t="s">
        <v>809</v>
      </c>
    </row>
    <row r="523" s="12" customFormat="1">
      <c r="B523" s="199"/>
      <c r="D523" s="191" t="s">
        <v>217</v>
      </c>
      <c r="E523" s="200" t="s">
        <v>1</v>
      </c>
      <c r="F523" s="201" t="s">
        <v>810</v>
      </c>
      <c r="H523" s="202">
        <v>2.7000000000000002</v>
      </c>
      <c r="I523" s="203"/>
      <c r="L523" s="199"/>
      <c r="M523" s="204"/>
      <c r="N523" s="205"/>
      <c r="O523" s="205"/>
      <c r="P523" s="205"/>
      <c r="Q523" s="205"/>
      <c r="R523" s="205"/>
      <c r="S523" s="205"/>
      <c r="T523" s="206"/>
      <c r="AT523" s="200" t="s">
        <v>217</v>
      </c>
      <c r="AU523" s="200" t="s">
        <v>87</v>
      </c>
      <c r="AV523" s="12" t="s">
        <v>87</v>
      </c>
      <c r="AW523" s="12" t="s">
        <v>32</v>
      </c>
      <c r="AX523" s="12" t="s">
        <v>85</v>
      </c>
      <c r="AY523" s="200" t="s">
        <v>132</v>
      </c>
    </row>
    <row r="524" s="1" customFormat="1" ht="24" customHeight="1">
      <c r="B524" s="177"/>
      <c r="C524" s="178" t="s">
        <v>811</v>
      </c>
      <c r="D524" s="178" t="s">
        <v>135</v>
      </c>
      <c r="E524" s="179" t="s">
        <v>812</v>
      </c>
      <c r="F524" s="180" t="s">
        <v>813</v>
      </c>
      <c r="G524" s="181" t="s">
        <v>312</v>
      </c>
      <c r="H524" s="182">
        <v>0.55100000000000005</v>
      </c>
      <c r="I524" s="183"/>
      <c r="J524" s="184">
        <f>ROUND(I524*H524,2)</f>
        <v>0</v>
      </c>
      <c r="K524" s="180" t="s">
        <v>1</v>
      </c>
      <c r="L524" s="36"/>
      <c r="M524" s="185" t="s">
        <v>1</v>
      </c>
      <c r="N524" s="186" t="s">
        <v>42</v>
      </c>
      <c r="O524" s="72"/>
      <c r="P524" s="187">
        <f>O524*H524</f>
        <v>0</v>
      </c>
      <c r="Q524" s="187">
        <v>0</v>
      </c>
      <c r="R524" s="187">
        <f>Q524*H524</f>
        <v>0</v>
      </c>
      <c r="S524" s="187">
        <v>0</v>
      </c>
      <c r="T524" s="188">
        <f>S524*H524</f>
        <v>0</v>
      </c>
      <c r="AR524" s="189" t="s">
        <v>294</v>
      </c>
      <c r="AT524" s="189" t="s">
        <v>135</v>
      </c>
      <c r="AU524" s="189" t="s">
        <v>87</v>
      </c>
      <c r="AY524" s="17" t="s">
        <v>132</v>
      </c>
      <c r="BE524" s="190">
        <f>IF(N524="základní",J524,0)</f>
        <v>0</v>
      </c>
      <c r="BF524" s="190">
        <f>IF(N524="snížená",J524,0)</f>
        <v>0</v>
      </c>
      <c r="BG524" s="190">
        <f>IF(N524="zákl. přenesená",J524,0)</f>
        <v>0</v>
      </c>
      <c r="BH524" s="190">
        <f>IF(N524="sníž. přenesená",J524,0)</f>
        <v>0</v>
      </c>
      <c r="BI524" s="190">
        <f>IF(N524="nulová",J524,0)</f>
        <v>0</v>
      </c>
      <c r="BJ524" s="17" t="s">
        <v>85</v>
      </c>
      <c r="BK524" s="190">
        <f>ROUND(I524*H524,2)</f>
        <v>0</v>
      </c>
      <c r="BL524" s="17" t="s">
        <v>294</v>
      </c>
      <c r="BM524" s="189" t="s">
        <v>814</v>
      </c>
    </row>
    <row r="525" s="11" customFormat="1" ht="22.8" customHeight="1">
      <c r="B525" s="164"/>
      <c r="D525" s="165" t="s">
        <v>76</v>
      </c>
      <c r="E525" s="175" t="s">
        <v>815</v>
      </c>
      <c r="F525" s="175" t="s">
        <v>816</v>
      </c>
      <c r="I525" s="167"/>
      <c r="J525" s="176">
        <f>BK525</f>
        <v>0</v>
      </c>
      <c r="L525" s="164"/>
      <c r="M525" s="169"/>
      <c r="N525" s="170"/>
      <c r="O525" s="170"/>
      <c r="P525" s="171">
        <f>SUM(P526:P530)</f>
        <v>0</v>
      </c>
      <c r="Q525" s="170"/>
      <c r="R525" s="171">
        <f>SUM(R526:R530)</f>
        <v>0</v>
      </c>
      <c r="S525" s="170"/>
      <c r="T525" s="172">
        <f>SUM(T526:T530)</f>
        <v>3.3398425899999999</v>
      </c>
      <c r="AR525" s="165" t="s">
        <v>87</v>
      </c>
      <c r="AT525" s="173" t="s">
        <v>76</v>
      </c>
      <c r="AU525" s="173" t="s">
        <v>85</v>
      </c>
      <c r="AY525" s="165" t="s">
        <v>132</v>
      </c>
      <c r="BK525" s="174">
        <f>SUM(BK526:BK530)</f>
        <v>0</v>
      </c>
    </row>
    <row r="526" s="1" customFormat="1" ht="16.5" customHeight="1">
      <c r="B526" s="177"/>
      <c r="C526" s="178" t="s">
        <v>817</v>
      </c>
      <c r="D526" s="178" t="s">
        <v>135</v>
      </c>
      <c r="E526" s="179" t="s">
        <v>818</v>
      </c>
      <c r="F526" s="180" t="s">
        <v>819</v>
      </c>
      <c r="G526" s="181" t="s">
        <v>248</v>
      </c>
      <c r="H526" s="182">
        <v>342.197</v>
      </c>
      <c r="I526" s="183"/>
      <c r="J526" s="184">
        <f>ROUND(I526*H526,2)</f>
        <v>0</v>
      </c>
      <c r="K526" s="180" t="s">
        <v>1</v>
      </c>
      <c r="L526" s="36"/>
      <c r="M526" s="185" t="s">
        <v>1</v>
      </c>
      <c r="N526" s="186" t="s">
        <v>42</v>
      </c>
      <c r="O526" s="72"/>
      <c r="P526" s="187">
        <f>O526*H526</f>
        <v>0</v>
      </c>
      <c r="Q526" s="187">
        <v>0</v>
      </c>
      <c r="R526" s="187">
        <f>Q526*H526</f>
        <v>0</v>
      </c>
      <c r="S526" s="187">
        <v>0.0094999999999999998</v>
      </c>
      <c r="T526" s="188">
        <f>S526*H526</f>
        <v>3.2508715000000001</v>
      </c>
      <c r="AR526" s="189" t="s">
        <v>294</v>
      </c>
      <c r="AT526" s="189" t="s">
        <v>135</v>
      </c>
      <c r="AU526" s="189" t="s">
        <v>87</v>
      </c>
      <c r="AY526" s="17" t="s">
        <v>132</v>
      </c>
      <c r="BE526" s="190">
        <f>IF(N526="základní",J526,0)</f>
        <v>0</v>
      </c>
      <c r="BF526" s="190">
        <f>IF(N526="snížená",J526,0)</f>
        <v>0</v>
      </c>
      <c r="BG526" s="190">
        <f>IF(N526="zákl. přenesená",J526,0)</f>
        <v>0</v>
      </c>
      <c r="BH526" s="190">
        <f>IF(N526="sníž. přenesená",J526,0)</f>
        <v>0</v>
      </c>
      <c r="BI526" s="190">
        <f>IF(N526="nulová",J526,0)</f>
        <v>0</v>
      </c>
      <c r="BJ526" s="17" t="s">
        <v>85</v>
      </c>
      <c r="BK526" s="190">
        <f>ROUND(I526*H526,2)</f>
        <v>0</v>
      </c>
      <c r="BL526" s="17" t="s">
        <v>294</v>
      </c>
      <c r="BM526" s="189" t="s">
        <v>820</v>
      </c>
    </row>
    <row r="527" s="12" customFormat="1">
      <c r="B527" s="199"/>
      <c r="D527" s="191" t="s">
        <v>217</v>
      </c>
      <c r="E527" s="200" t="s">
        <v>1</v>
      </c>
      <c r="F527" s="201" t="s">
        <v>821</v>
      </c>
      <c r="H527" s="202">
        <v>342.197</v>
      </c>
      <c r="I527" s="203"/>
      <c r="L527" s="199"/>
      <c r="M527" s="204"/>
      <c r="N527" s="205"/>
      <c r="O527" s="205"/>
      <c r="P527" s="205"/>
      <c r="Q527" s="205"/>
      <c r="R527" s="205"/>
      <c r="S527" s="205"/>
      <c r="T527" s="206"/>
      <c r="AT527" s="200" t="s">
        <v>217</v>
      </c>
      <c r="AU527" s="200" t="s">
        <v>87</v>
      </c>
      <c r="AV527" s="12" t="s">
        <v>87</v>
      </c>
      <c r="AW527" s="12" t="s">
        <v>32</v>
      </c>
      <c r="AX527" s="12" t="s">
        <v>85</v>
      </c>
      <c r="AY527" s="200" t="s">
        <v>132</v>
      </c>
    </row>
    <row r="528" s="1" customFormat="1" ht="24" customHeight="1">
      <c r="B528" s="177"/>
      <c r="C528" s="178" t="s">
        <v>822</v>
      </c>
      <c r="D528" s="178" t="s">
        <v>135</v>
      </c>
      <c r="E528" s="179" t="s">
        <v>823</v>
      </c>
      <c r="F528" s="180" t="s">
        <v>824</v>
      </c>
      <c r="G528" s="181" t="s">
        <v>248</v>
      </c>
      <c r="H528" s="182">
        <v>684.39300000000003</v>
      </c>
      <c r="I528" s="183"/>
      <c r="J528" s="184">
        <f>ROUND(I528*H528,2)</f>
        <v>0</v>
      </c>
      <c r="K528" s="180" t="s">
        <v>1</v>
      </c>
      <c r="L528" s="36"/>
      <c r="M528" s="185" t="s">
        <v>1</v>
      </c>
      <c r="N528" s="186" t="s">
        <v>42</v>
      </c>
      <c r="O528" s="72"/>
      <c r="P528" s="187">
        <f>O528*H528</f>
        <v>0</v>
      </c>
      <c r="Q528" s="187">
        <v>0</v>
      </c>
      <c r="R528" s="187">
        <f>Q528*H528</f>
        <v>0</v>
      </c>
      <c r="S528" s="187">
        <v>0.00012999999999999999</v>
      </c>
      <c r="T528" s="188">
        <f>S528*H528</f>
        <v>0.088971090000000003</v>
      </c>
      <c r="AR528" s="189" t="s">
        <v>294</v>
      </c>
      <c r="AT528" s="189" t="s">
        <v>135</v>
      </c>
      <c r="AU528" s="189" t="s">
        <v>87</v>
      </c>
      <c r="AY528" s="17" t="s">
        <v>132</v>
      </c>
      <c r="BE528" s="190">
        <f>IF(N528="základní",J528,0)</f>
        <v>0</v>
      </c>
      <c r="BF528" s="190">
        <f>IF(N528="snížená",J528,0)</f>
        <v>0</v>
      </c>
      <c r="BG528" s="190">
        <f>IF(N528="zákl. přenesená",J528,0)</f>
        <v>0</v>
      </c>
      <c r="BH528" s="190">
        <f>IF(N528="sníž. přenesená",J528,0)</f>
        <v>0</v>
      </c>
      <c r="BI528" s="190">
        <f>IF(N528="nulová",J528,0)</f>
        <v>0</v>
      </c>
      <c r="BJ528" s="17" t="s">
        <v>85</v>
      </c>
      <c r="BK528" s="190">
        <f>ROUND(I528*H528,2)</f>
        <v>0</v>
      </c>
      <c r="BL528" s="17" t="s">
        <v>294</v>
      </c>
      <c r="BM528" s="189" t="s">
        <v>825</v>
      </c>
    </row>
    <row r="529" s="12" customFormat="1">
      <c r="B529" s="199"/>
      <c r="D529" s="191" t="s">
        <v>217</v>
      </c>
      <c r="E529" s="200" t="s">
        <v>1</v>
      </c>
      <c r="F529" s="201" t="s">
        <v>826</v>
      </c>
      <c r="H529" s="202">
        <v>684.39300000000003</v>
      </c>
      <c r="I529" s="203"/>
      <c r="L529" s="199"/>
      <c r="M529" s="204"/>
      <c r="N529" s="205"/>
      <c r="O529" s="205"/>
      <c r="P529" s="205"/>
      <c r="Q529" s="205"/>
      <c r="R529" s="205"/>
      <c r="S529" s="205"/>
      <c r="T529" s="206"/>
      <c r="AT529" s="200" t="s">
        <v>217</v>
      </c>
      <c r="AU529" s="200" t="s">
        <v>87</v>
      </c>
      <c r="AV529" s="12" t="s">
        <v>87</v>
      </c>
      <c r="AW529" s="12" t="s">
        <v>32</v>
      </c>
      <c r="AX529" s="12" t="s">
        <v>85</v>
      </c>
      <c r="AY529" s="200" t="s">
        <v>132</v>
      </c>
    </row>
    <row r="530" s="1" customFormat="1" ht="24" customHeight="1">
      <c r="B530" s="177"/>
      <c r="C530" s="178" t="s">
        <v>827</v>
      </c>
      <c r="D530" s="178" t="s">
        <v>135</v>
      </c>
      <c r="E530" s="179" t="s">
        <v>828</v>
      </c>
      <c r="F530" s="180" t="s">
        <v>829</v>
      </c>
      <c r="G530" s="181" t="s">
        <v>312</v>
      </c>
      <c r="H530" s="182">
        <v>0.255</v>
      </c>
      <c r="I530" s="183"/>
      <c r="J530" s="184">
        <f>ROUND(I530*H530,2)</f>
        <v>0</v>
      </c>
      <c r="K530" s="180" t="s">
        <v>1</v>
      </c>
      <c r="L530" s="36"/>
      <c r="M530" s="185" t="s">
        <v>1</v>
      </c>
      <c r="N530" s="186" t="s">
        <v>42</v>
      </c>
      <c r="O530" s="72"/>
      <c r="P530" s="187">
        <f>O530*H530</f>
        <v>0</v>
      </c>
      <c r="Q530" s="187">
        <v>0</v>
      </c>
      <c r="R530" s="187">
        <f>Q530*H530</f>
        <v>0</v>
      </c>
      <c r="S530" s="187">
        <v>0</v>
      </c>
      <c r="T530" s="188">
        <f>S530*H530</f>
        <v>0</v>
      </c>
      <c r="AR530" s="189" t="s">
        <v>294</v>
      </c>
      <c r="AT530" s="189" t="s">
        <v>135</v>
      </c>
      <c r="AU530" s="189" t="s">
        <v>87</v>
      </c>
      <c r="AY530" s="17" t="s">
        <v>132</v>
      </c>
      <c r="BE530" s="190">
        <f>IF(N530="základní",J530,0)</f>
        <v>0</v>
      </c>
      <c r="BF530" s="190">
        <f>IF(N530="snížená",J530,0)</f>
        <v>0</v>
      </c>
      <c r="BG530" s="190">
        <f>IF(N530="zákl. přenesená",J530,0)</f>
        <v>0</v>
      </c>
      <c r="BH530" s="190">
        <f>IF(N530="sníž. přenesená",J530,0)</f>
        <v>0</v>
      </c>
      <c r="BI530" s="190">
        <f>IF(N530="nulová",J530,0)</f>
        <v>0</v>
      </c>
      <c r="BJ530" s="17" t="s">
        <v>85</v>
      </c>
      <c r="BK530" s="190">
        <f>ROUND(I530*H530,2)</f>
        <v>0</v>
      </c>
      <c r="BL530" s="17" t="s">
        <v>294</v>
      </c>
      <c r="BM530" s="189" t="s">
        <v>830</v>
      </c>
    </row>
    <row r="531" s="11" customFormat="1" ht="22.8" customHeight="1">
      <c r="B531" s="164"/>
      <c r="D531" s="165" t="s">
        <v>76</v>
      </c>
      <c r="E531" s="175" t="s">
        <v>831</v>
      </c>
      <c r="F531" s="175" t="s">
        <v>832</v>
      </c>
      <c r="I531" s="167"/>
      <c r="J531" s="176">
        <f>BK531</f>
        <v>0</v>
      </c>
      <c r="L531" s="164"/>
      <c r="M531" s="169"/>
      <c r="N531" s="170"/>
      <c r="O531" s="170"/>
      <c r="P531" s="171">
        <f>SUM(P532:P573)</f>
        <v>0</v>
      </c>
      <c r="Q531" s="170"/>
      <c r="R531" s="171">
        <f>SUM(R532:R573)</f>
        <v>0</v>
      </c>
      <c r="S531" s="170"/>
      <c r="T531" s="172">
        <f>SUM(T532:T573)</f>
        <v>0</v>
      </c>
      <c r="AR531" s="165" t="s">
        <v>87</v>
      </c>
      <c r="AT531" s="173" t="s">
        <v>76</v>
      </c>
      <c r="AU531" s="173" t="s">
        <v>85</v>
      </c>
      <c r="AY531" s="165" t="s">
        <v>132</v>
      </c>
      <c r="BK531" s="174">
        <f>SUM(BK532:BK573)</f>
        <v>0</v>
      </c>
    </row>
    <row r="532" s="1" customFormat="1" ht="36" customHeight="1">
      <c r="B532" s="177"/>
      <c r="C532" s="178" t="s">
        <v>833</v>
      </c>
      <c r="D532" s="178" t="s">
        <v>135</v>
      </c>
      <c r="E532" s="179" t="s">
        <v>834</v>
      </c>
      <c r="F532" s="180" t="s">
        <v>835</v>
      </c>
      <c r="G532" s="181" t="s">
        <v>248</v>
      </c>
      <c r="H532" s="182">
        <v>28</v>
      </c>
      <c r="I532" s="183"/>
      <c r="J532" s="184">
        <f>ROUND(I532*H532,2)</f>
        <v>0</v>
      </c>
      <c r="K532" s="180" t="s">
        <v>1</v>
      </c>
      <c r="L532" s="36"/>
      <c r="M532" s="185" t="s">
        <v>1</v>
      </c>
      <c r="N532" s="186" t="s">
        <v>42</v>
      </c>
      <c r="O532" s="72"/>
      <c r="P532" s="187">
        <f>O532*H532</f>
        <v>0</v>
      </c>
      <c r="Q532" s="187">
        <v>0</v>
      </c>
      <c r="R532" s="187">
        <f>Q532*H532</f>
        <v>0</v>
      </c>
      <c r="S532" s="187">
        <v>0</v>
      </c>
      <c r="T532" s="188">
        <f>S532*H532</f>
        <v>0</v>
      </c>
      <c r="AR532" s="189" t="s">
        <v>294</v>
      </c>
      <c r="AT532" s="189" t="s">
        <v>135</v>
      </c>
      <c r="AU532" s="189" t="s">
        <v>87</v>
      </c>
      <c r="AY532" s="17" t="s">
        <v>132</v>
      </c>
      <c r="BE532" s="190">
        <f>IF(N532="základní",J532,0)</f>
        <v>0</v>
      </c>
      <c r="BF532" s="190">
        <f>IF(N532="snížená",J532,0)</f>
        <v>0</v>
      </c>
      <c r="BG532" s="190">
        <f>IF(N532="zákl. přenesená",J532,0)</f>
        <v>0</v>
      </c>
      <c r="BH532" s="190">
        <f>IF(N532="sníž. přenesená",J532,0)</f>
        <v>0</v>
      </c>
      <c r="BI532" s="190">
        <f>IF(N532="nulová",J532,0)</f>
        <v>0</v>
      </c>
      <c r="BJ532" s="17" t="s">
        <v>85</v>
      </c>
      <c r="BK532" s="190">
        <f>ROUND(I532*H532,2)</f>
        <v>0</v>
      </c>
      <c r="BL532" s="17" t="s">
        <v>294</v>
      </c>
      <c r="BM532" s="189" t="s">
        <v>836</v>
      </c>
    </row>
    <row r="533" s="12" customFormat="1">
      <c r="B533" s="199"/>
      <c r="D533" s="191" t="s">
        <v>217</v>
      </c>
      <c r="E533" s="200" t="s">
        <v>1</v>
      </c>
      <c r="F533" s="201" t="s">
        <v>837</v>
      </c>
      <c r="H533" s="202">
        <v>28</v>
      </c>
      <c r="I533" s="203"/>
      <c r="L533" s="199"/>
      <c r="M533" s="204"/>
      <c r="N533" s="205"/>
      <c r="O533" s="205"/>
      <c r="P533" s="205"/>
      <c r="Q533" s="205"/>
      <c r="R533" s="205"/>
      <c r="S533" s="205"/>
      <c r="T533" s="206"/>
      <c r="AT533" s="200" t="s">
        <v>217</v>
      </c>
      <c r="AU533" s="200" t="s">
        <v>87</v>
      </c>
      <c r="AV533" s="12" t="s">
        <v>87</v>
      </c>
      <c r="AW533" s="12" t="s">
        <v>32</v>
      </c>
      <c r="AX533" s="12" t="s">
        <v>85</v>
      </c>
      <c r="AY533" s="200" t="s">
        <v>132</v>
      </c>
    </row>
    <row r="534" s="1" customFormat="1" ht="36" customHeight="1">
      <c r="B534" s="177"/>
      <c r="C534" s="215" t="s">
        <v>838</v>
      </c>
      <c r="D534" s="215" t="s">
        <v>317</v>
      </c>
      <c r="E534" s="216" t="s">
        <v>839</v>
      </c>
      <c r="F534" s="217" t="s">
        <v>840</v>
      </c>
      <c r="G534" s="218" t="s">
        <v>269</v>
      </c>
      <c r="H534" s="219">
        <v>1</v>
      </c>
      <c r="I534" s="220"/>
      <c r="J534" s="221">
        <f>ROUND(I534*H534,2)</f>
        <v>0</v>
      </c>
      <c r="K534" s="217" t="s">
        <v>1</v>
      </c>
      <c r="L534" s="222"/>
      <c r="M534" s="223" t="s">
        <v>1</v>
      </c>
      <c r="N534" s="224" t="s">
        <v>42</v>
      </c>
      <c r="O534" s="72"/>
      <c r="P534" s="187">
        <f>O534*H534</f>
        <v>0</v>
      </c>
      <c r="Q534" s="187">
        <v>0</v>
      </c>
      <c r="R534" s="187">
        <f>Q534*H534</f>
        <v>0</v>
      </c>
      <c r="S534" s="187">
        <v>0</v>
      </c>
      <c r="T534" s="188">
        <f>S534*H534</f>
        <v>0</v>
      </c>
      <c r="AR534" s="189" t="s">
        <v>382</v>
      </c>
      <c r="AT534" s="189" t="s">
        <v>317</v>
      </c>
      <c r="AU534" s="189" t="s">
        <v>87</v>
      </c>
      <c r="AY534" s="17" t="s">
        <v>132</v>
      </c>
      <c r="BE534" s="190">
        <f>IF(N534="základní",J534,0)</f>
        <v>0</v>
      </c>
      <c r="BF534" s="190">
        <f>IF(N534="snížená",J534,0)</f>
        <v>0</v>
      </c>
      <c r="BG534" s="190">
        <f>IF(N534="zákl. přenesená",J534,0)</f>
        <v>0</v>
      </c>
      <c r="BH534" s="190">
        <f>IF(N534="sníž. přenesená",J534,0)</f>
        <v>0</v>
      </c>
      <c r="BI534" s="190">
        <f>IF(N534="nulová",J534,0)</f>
        <v>0</v>
      </c>
      <c r="BJ534" s="17" t="s">
        <v>85</v>
      </c>
      <c r="BK534" s="190">
        <f>ROUND(I534*H534,2)</f>
        <v>0</v>
      </c>
      <c r="BL534" s="17" t="s">
        <v>294</v>
      </c>
      <c r="BM534" s="189" t="s">
        <v>841</v>
      </c>
    </row>
    <row r="535" s="12" customFormat="1">
      <c r="B535" s="199"/>
      <c r="D535" s="191" t="s">
        <v>217</v>
      </c>
      <c r="E535" s="200" t="s">
        <v>1</v>
      </c>
      <c r="F535" s="201" t="s">
        <v>842</v>
      </c>
      <c r="H535" s="202">
        <v>1</v>
      </c>
      <c r="I535" s="203"/>
      <c r="L535" s="199"/>
      <c r="M535" s="204"/>
      <c r="N535" s="205"/>
      <c r="O535" s="205"/>
      <c r="P535" s="205"/>
      <c r="Q535" s="205"/>
      <c r="R535" s="205"/>
      <c r="S535" s="205"/>
      <c r="T535" s="206"/>
      <c r="AT535" s="200" t="s">
        <v>217</v>
      </c>
      <c r="AU535" s="200" t="s">
        <v>87</v>
      </c>
      <c r="AV535" s="12" t="s">
        <v>87</v>
      </c>
      <c r="AW535" s="12" t="s">
        <v>32</v>
      </c>
      <c r="AX535" s="12" t="s">
        <v>85</v>
      </c>
      <c r="AY535" s="200" t="s">
        <v>132</v>
      </c>
    </row>
    <row r="536" s="1" customFormat="1" ht="36" customHeight="1">
      <c r="B536" s="177"/>
      <c r="C536" s="215" t="s">
        <v>843</v>
      </c>
      <c r="D536" s="215" t="s">
        <v>317</v>
      </c>
      <c r="E536" s="216" t="s">
        <v>844</v>
      </c>
      <c r="F536" s="217" t="s">
        <v>845</v>
      </c>
      <c r="G536" s="218" t="s">
        <v>269</v>
      </c>
      <c r="H536" s="219">
        <v>1</v>
      </c>
      <c r="I536" s="220"/>
      <c r="J536" s="221">
        <f>ROUND(I536*H536,2)</f>
        <v>0</v>
      </c>
      <c r="K536" s="217" t="s">
        <v>1</v>
      </c>
      <c r="L536" s="222"/>
      <c r="M536" s="223" t="s">
        <v>1</v>
      </c>
      <c r="N536" s="224" t="s">
        <v>42</v>
      </c>
      <c r="O536" s="72"/>
      <c r="P536" s="187">
        <f>O536*H536</f>
        <v>0</v>
      </c>
      <c r="Q536" s="187">
        <v>0</v>
      </c>
      <c r="R536" s="187">
        <f>Q536*H536</f>
        <v>0</v>
      </c>
      <c r="S536" s="187">
        <v>0</v>
      </c>
      <c r="T536" s="188">
        <f>S536*H536</f>
        <v>0</v>
      </c>
      <c r="AR536" s="189" t="s">
        <v>382</v>
      </c>
      <c r="AT536" s="189" t="s">
        <v>317</v>
      </c>
      <c r="AU536" s="189" t="s">
        <v>87</v>
      </c>
      <c r="AY536" s="17" t="s">
        <v>132</v>
      </c>
      <c r="BE536" s="190">
        <f>IF(N536="základní",J536,0)</f>
        <v>0</v>
      </c>
      <c r="BF536" s="190">
        <f>IF(N536="snížená",J536,0)</f>
        <v>0</v>
      </c>
      <c r="BG536" s="190">
        <f>IF(N536="zákl. přenesená",J536,0)</f>
        <v>0</v>
      </c>
      <c r="BH536" s="190">
        <f>IF(N536="sníž. přenesená",J536,0)</f>
        <v>0</v>
      </c>
      <c r="BI536" s="190">
        <f>IF(N536="nulová",J536,0)</f>
        <v>0</v>
      </c>
      <c r="BJ536" s="17" t="s">
        <v>85</v>
      </c>
      <c r="BK536" s="190">
        <f>ROUND(I536*H536,2)</f>
        <v>0</v>
      </c>
      <c r="BL536" s="17" t="s">
        <v>294</v>
      </c>
      <c r="BM536" s="189" t="s">
        <v>846</v>
      </c>
    </row>
    <row r="537" s="12" customFormat="1">
      <c r="B537" s="199"/>
      <c r="D537" s="191" t="s">
        <v>217</v>
      </c>
      <c r="E537" s="200" t="s">
        <v>1</v>
      </c>
      <c r="F537" s="201" t="s">
        <v>847</v>
      </c>
      <c r="H537" s="202">
        <v>1</v>
      </c>
      <c r="I537" s="203"/>
      <c r="L537" s="199"/>
      <c r="M537" s="204"/>
      <c r="N537" s="205"/>
      <c r="O537" s="205"/>
      <c r="P537" s="205"/>
      <c r="Q537" s="205"/>
      <c r="R537" s="205"/>
      <c r="S537" s="205"/>
      <c r="T537" s="206"/>
      <c r="AT537" s="200" t="s">
        <v>217</v>
      </c>
      <c r="AU537" s="200" t="s">
        <v>87</v>
      </c>
      <c r="AV537" s="12" t="s">
        <v>87</v>
      </c>
      <c r="AW537" s="12" t="s">
        <v>32</v>
      </c>
      <c r="AX537" s="12" t="s">
        <v>85</v>
      </c>
      <c r="AY537" s="200" t="s">
        <v>132</v>
      </c>
    </row>
    <row r="538" s="1" customFormat="1" ht="36" customHeight="1">
      <c r="B538" s="177"/>
      <c r="C538" s="215" t="s">
        <v>848</v>
      </c>
      <c r="D538" s="215" t="s">
        <v>317</v>
      </c>
      <c r="E538" s="216" t="s">
        <v>849</v>
      </c>
      <c r="F538" s="217" t="s">
        <v>850</v>
      </c>
      <c r="G538" s="218" t="s">
        <v>269</v>
      </c>
      <c r="H538" s="219">
        <v>5</v>
      </c>
      <c r="I538" s="220"/>
      <c r="J538" s="221">
        <f>ROUND(I538*H538,2)</f>
        <v>0</v>
      </c>
      <c r="K538" s="217" t="s">
        <v>1</v>
      </c>
      <c r="L538" s="222"/>
      <c r="M538" s="223" t="s">
        <v>1</v>
      </c>
      <c r="N538" s="224" t="s">
        <v>42</v>
      </c>
      <c r="O538" s="72"/>
      <c r="P538" s="187">
        <f>O538*H538</f>
        <v>0</v>
      </c>
      <c r="Q538" s="187">
        <v>0</v>
      </c>
      <c r="R538" s="187">
        <f>Q538*H538</f>
        <v>0</v>
      </c>
      <c r="S538" s="187">
        <v>0</v>
      </c>
      <c r="T538" s="188">
        <f>S538*H538</f>
        <v>0</v>
      </c>
      <c r="AR538" s="189" t="s">
        <v>382</v>
      </c>
      <c r="AT538" s="189" t="s">
        <v>317</v>
      </c>
      <c r="AU538" s="189" t="s">
        <v>87</v>
      </c>
      <c r="AY538" s="17" t="s">
        <v>132</v>
      </c>
      <c r="BE538" s="190">
        <f>IF(N538="základní",J538,0)</f>
        <v>0</v>
      </c>
      <c r="BF538" s="190">
        <f>IF(N538="snížená",J538,0)</f>
        <v>0</v>
      </c>
      <c r="BG538" s="190">
        <f>IF(N538="zákl. přenesená",J538,0)</f>
        <v>0</v>
      </c>
      <c r="BH538" s="190">
        <f>IF(N538="sníž. přenesená",J538,0)</f>
        <v>0</v>
      </c>
      <c r="BI538" s="190">
        <f>IF(N538="nulová",J538,0)</f>
        <v>0</v>
      </c>
      <c r="BJ538" s="17" t="s">
        <v>85</v>
      </c>
      <c r="BK538" s="190">
        <f>ROUND(I538*H538,2)</f>
        <v>0</v>
      </c>
      <c r="BL538" s="17" t="s">
        <v>294</v>
      </c>
      <c r="BM538" s="189" t="s">
        <v>851</v>
      </c>
    </row>
    <row r="539" s="12" customFormat="1">
      <c r="B539" s="199"/>
      <c r="D539" s="191" t="s">
        <v>217</v>
      </c>
      <c r="E539" s="200" t="s">
        <v>1</v>
      </c>
      <c r="F539" s="201" t="s">
        <v>852</v>
      </c>
      <c r="H539" s="202">
        <v>5</v>
      </c>
      <c r="I539" s="203"/>
      <c r="L539" s="199"/>
      <c r="M539" s="204"/>
      <c r="N539" s="205"/>
      <c r="O539" s="205"/>
      <c r="P539" s="205"/>
      <c r="Q539" s="205"/>
      <c r="R539" s="205"/>
      <c r="S539" s="205"/>
      <c r="T539" s="206"/>
      <c r="AT539" s="200" t="s">
        <v>217</v>
      </c>
      <c r="AU539" s="200" t="s">
        <v>87</v>
      </c>
      <c r="AV539" s="12" t="s">
        <v>87</v>
      </c>
      <c r="AW539" s="12" t="s">
        <v>32</v>
      </c>
      <c r="AX539" s="12" t="s">
        <v>85</v>
      </c>
      <c r="AY539" s="200" t="s">
        <v>132</v>
      </c>
    </row>
    <row r="540" s="1" customFormat="1" ht="36" customHeight="1">
      <c r="B540" s="177"/>
      <c r="C540" s="215" t="s">
        <v>853</v>
      </c>
      <c r="D540" s="215" t="s">
        <v>317</v>
      </c>
      <c r="E540" s="216" t="s">
        <v>854</v>
      </c>
      <c r="F540" s="217" t="s">
        <v>855</v>
      </c>
      <c r="G540" s="218" t="s">
        <v>269</v>
      </c>
      <c r="H540" s="219">
        <v>20</v>
      </c>
      <c r="I540" s="220"/>
      <c r="J540" s="221">
        <f>ROUND(I540*H540,2)</f>
        <v>0</v>
      </c>
      <c r="K540" s="217" t="s">
        <v>1</v>
      </c>
      <c r="L540" s="222"/>
      <c r="M540" s="223" t="s">
        <v>1</v>
      </c>
      <c r="N540" s="224" t="s">
        <v>42</v>
      </c>
      <c r="O540" s="72"/>
      <c r="P540" s="187">
        <f>O540*H540</f>
        <v>0</v>
      </c>
      <c r="Q540" s="187">
        <v>0</v>
      </c>
      <c r="R540" s="187">
        <f>Q540*H540</f>
        <v>0</v>
      </c>
      <c r="S540" s="187">
        <v>0</v>
      </c>
      <c r="T540" s="188">
        <f>S540*H540</f>
        <v>0</v>
      </c>
      <c r="AR540" s="189" t="s">
        <v>382</v>
      </c>
      <c r="AT540" s="189" t="s">
        <v>317</v>
      </c>
      <c r="AU540" s="189" t="s">
        <v>87</v>
      </c>
      <c r="AY540" s="17" t="s">
        <v>132</v>
      </c>
      <c r="BE540" s="190">
        <f>IF(N540="základní",J540,0)</f>
        <v>0</v>
      </c>
      <c r="BF540" s="190">
        <f>IF(N540="snížená",J540,0)</f>
        <v>0</v>
      </c>
      <c r="BG540" s="190">
        <f>IF(N540="zákl. přenesená",J540,0)</f>
        <v>0</v>
      </c>
      <c r="BH540" s="190">
        <f>IF(N540="sníž. přenesená",J540,0)</f>
        <v>0</v>
      </c>
      <c r="BI540" s="190">
        <f>IF(N540="nulová",J540,0)</f>
        <v>0</v>
      </c>
      <c r="BJ540" s="17" t="s">
        <v>85</v>
      </c>
      <c r="BK540" s="190">
        <f>ROUND(I540*H540,2)</f>
        <v>0</v>
      </c>
      <c r="BL540" s="17" t="s">
        <v>294</v>
      </c>
      <c r="BM540" s="189" t="s">
        <v>856</v>
      </c>
    </row>
    <row r="541" s="1" customFormat="1">
      <c r="B541" s="36"/>
      <c r="D541" s="191" t="s">
        <v>157</v>
      </c>
      <c r="F541" s="192" t="s">
        <v>857</v>
      </c>
      <c r="I541" s="117"/>
      <c r="L541" s="36"/>
      <c r="M541" s="193"/>
      <c r="N541" s="72"/>
      <c r="O541" s="72"/>
      <c r="P541" s="72"/>
      <c r="Q541" s="72"/>
      <c r="R541" s="72"/>
      <c r="S541" s="72"/>
      <c r="T541" s="73"/>
      <c r="AT541" s="17" t="s">
        <v>157</v>
      </c>
      <c r="AU541" s="17" t="s">
        <v>87</v>
      </c>
    </row>
    <row r="542" s="12" customFormat="1">
      <c r="B542" s="199"/>
      <c r="D542" s="191" t="s">
        <v>217</v>
      </c>
      <c r="E542" s="200" t="s">
        <v>1</v>
      </c>
      <c r="F542" s="201" t="s">
        <v>858</v>
      </c>
      <c r="H542" s="202">
        <v>20</v>
      </c>
      <c r="I542" s="203"/>
      <c r="L542" s="199"/>
      <c r="M542" s="204"/>
      <c r="N542" s="205"/>
      <c r="O542" s="205"/>
      <c r="P542" s="205"/>
      <c r="Q542" s="205"/>
      <c r="R542" s="205"/>
      <c r="S542" s="205"/>
      <c r="T542" s="206"/>
      <c r="AT542" s="200" t="s">
        <v>217</v>
      </c>
      <c r="AU542" s="200" t="s">
        <v>87</v>
      </c>
      <c r="AV542" s="12" t="s">
        <v>87</v>
      </c>
      <c r="AW542" s="12" t="s">
        <v>32</v>
      </c>
      <c r="AX542" s="12" t="s">
        <v>85</v>
      </c>
      <c r="AY542" s="200" t="s">
        <v>132</v>
      </c>
    </row>
    <row r="543" s="1" customFormat="1" ht="36" customHeight="1">
      <c r="B543" s="177"/>
      <c r="C543" s="215" t="s">
        <v>859</v>
      </c>
      <c r="D543" s="215" t="s">
        <v>317</v>
      </c>
      <c r="E543" s="216" t="s">
        <v>860</v>
      </c>
      <c r="F543" s="217" t="s">
        <v>861</v>
      </c>
      <c r="G543" s="218" t="s">
        <v>269</v>
      </c>
      <c r="H543" s="219">
        <v>1</v>
      </c>
      <c r="I543" s="220"/>
      <c r="J543" s="221">
        <f>ROUND(I543*H543,2)</f>
        <v>0</v>
      </c>
      <c r="K543" s="217" t="s">
        <v>1</v>
      </c>
      <c r="L543" s="222"/>
      <c r="M543" s="223" t="s">
        <v>1</v>
      </c>
      <c r="N543" s="224" t="s">
        <v>42</v>
      </c>
      <c r="O543" s="72"/>
      <c r="P543" s="187">
        <f>O543*H543</f>
        <v>0</v>
      </c>
      <c r="Q543" s="187">
        <v>0</v>
      </c>
      <c r="R543" s="187">
        <f>Q543*H543</f>
        <v>0</v>
      </c>
      <c r="S543" s="187">
        <v>0</v>
      </c>
      <c r="T543" s="188">
        <f>S543*H543</f>
        <v>0</v>
      </c>
      <c r="AR543" s="189" t="s">
        <v>382</v>
      </c>
      <c r="AT543" s="189" t="s">
        <v>317</v>
      </c>
      <c r="AU543" s="189" t="s">
        <v>87</v>
      </c>
      <c r="AY543" s="17" t="s">
        <v>132</v>
      </c>
      <c r="BE543" s="190">
        <f>IF(N543="základní",J543,0)</f>
        <v>0</v>
      </c>
      <c r="BF543" s="190">
        <f>IF(N543="snížená",J543,0)</f>
        <v>0</v>
      </c>
      <c r="BG543" s="190">
        <f>IF(N543="zákl. přenesená",J543,0)</f>
        <v>0</v>
      </c>
      <c r="BH543" s="190">
        <f>IF(N543="sníž. přenesená",J543,0)</f>
        <v>0</v>
      </c>
      <c r="BI543" s="190">
        <f>IF(N543="nulová",J543,0)</f>
        <v>0</v>
      </c>
      <c r="BJ543" s="17" t="s">
        <v>85</v>
      </c>
      <c r="BK543" s="190">
        <f>ROUND(I543*H543,2)</f>
        <v>0</v>
      </c>
      <c r="BL543" s="17" t="s">
        <v>294</v>
      </c>
      <c r="BM543" s="189" t="s">
        <v>862</v>
      </c>
    </row>
    <row r="544" s="12" customFormat="1">
      <c r="B544" s="199"/>
      <c r="D544" s="191" t="s">
        <v>217</v>
      </c>
      <c r="E544" s="200" t="s">
        <v>1</v>
      </c>
      <c r="F544" s="201" t="s">
        <v>863</v>
      </c>
      <c r="H544" s="202">
        <v>1</v>
      </c>
      <c r="I544" s="203"/>
      <c r="L544" s="199"/>
      <c r="M544" s="204"/>
      <c r="N544" s="205"/>
      <c r="O544" s="205"/>
      <c r="P544" s="205"/>
      <c r="Q544" s="205"/>
      <c r="R544" s="205"/>
      <c r="S544" s="205"/>
      <c r="T544" s="206"/>
      <c r="AT544" s="200" t="s">
        <v>217</v>
      </c>
      <c r="AU544" s="200" t="s">
        <v>87</v>
      </c>
      <c r="AV544" s="12" t="s">
        <v>87</v>
      </c>
      <c r="AW544" s="12" t="s">
        <v>32</v>
      </c>
      <c r="AX544" s="12" t="s">
        <v>85</v>
      </c>
      <c r="AY544" s="200" t="s">
        <v>132</v>
      </c>
    </row>
    <row r="545" s="1" customFormat="1" ht="24" customHeight="1">
      <c r="B545" s="177"/>
      <c r="C545" s="178" t="s">
        <v>864</v>
      </c>
      <c r="D545" s="178" t="s">
        <v>135</v>
      </c>
      <c r="E545" s="179" t="s">
        <v>865</v>
      </c>
      <c r="F545" s="180" t="s">
        <v>866</v>
      </c>
      <c r="G545" s="181" t="s">
        <v>248</v>
      </c>
      <c r="H545" s="182">
        <v>13.885</v>
      </c>
      <c r="I545" s="183"/>
      <c r="J545" s="184">
        <f>ROUND(I545*H545,2)</f>
        <v>0</v>
      </c>
      <c r="K545" s="180" t="s">
        <v>1</v>
      </c>
      <c r="L545" s="36"/>
      <c r="M545" s="185" t="s">
        <v>1</v>
      </c>
      <c r="N545" s="186" t="s">
        <v>42</v>
      </c>
      <c r="O545" s="72"/>
      <c r="P545" s="187">
        <f>O545*H545</f>
        <v>0</v>
      </c>
      <c r="Q545" s="187">
        <v>0</v>
      </c>
      <c r="R545" s="187">
        <f>Q545*H545</f>
        <v>0</v>
      </c>
      <c r="S545" s="187">
        <v>0</v>
      </c>
      <c r="T545" s="188">
        <f>S545*H545</f>
        <v>0</v>
      </c>
      <c r="AR545" s="189" t="s">
        <v>294</v>
      </c>
      <c r="AT545" s="189" t="s">
        <v>135</v>
      </c>
      <c r="AU545" s="189" t="s">
        <v>87</v>
      </c>
      <c r="AY545" s="17" t="s">
        <v>132</v>
      </c>
      <c r="BE545" s="190">
        <f>IF(N545="základní",J545,0)</f>
        <v>0</v>
      </c>
      <c r="BF545" s="190">
        <f>IF(N545="snížená",J545,0)</f>
        <v>0</v>
      </c>
      <c r="BG545" s="190">
        <f>IF(N545="zákl. přenesená",J545,0)</f>
        <v>0</v>
      </c>
      <c r="BH545" s="190">
        <f>IF(N545="sníž. přenesená",J545,0)</f>
        <v>0</v>
      </c>
      <c r="BI545" s="190">
        <f>IF(N545="nulová",J545,0)</f>
        <v>0</v>
      </c>
      <c r="BJ545" s="17" t="s">
        <v>85</v>
      </c>
      <c r="BK545" s="190">
        <f>ROUND(I545*H545,2)</f>
        <v>0</v>
      </c>
      <c r="BL545" s="17" t="s">
        <v>294</v>
      </c>
      <c r="BM545" s="189" t="s">
        <v>867</v>
      </c>
    </row>
    <row r="546" s="12" customFormat="1">
      <c r="B546" s="199"/>
      <c r="D546" s="191" t="s">
        <v>217</v>
      </c>
      <c r="E546" s="200" t="s">
        <v>1</v>
      </c>
      <c r="F546" s="201" t="s">
        <v>868</v>
      </c>
      <c r="H546" s="202">
        <v>13.885</v>
      </c>
      <c r="I546" s="203"/>
      <c r="L546" s="199"/>
      <c r="M546" s="204"/>
      <c r="N546" s="205"/>
      <c r="O546" s="205"/>
      <c r="P546" s="205"/>
      <c r="Q546" s="205"/>
      <c r="R546" s="205"/>
      <c r="S546" s="205"/>
      <c r="T546" s="206"/>
      <c r="AT546" s="200" t="s">
        <v>217</v>
      </c>
      <c r="AU546" s="200" t="s">
        <v>87</v>
      </c>
      <c r="AV546" s="12" t="s">
        <v>87</v>
      </c>
      <c r="AW546" s="12" t="s">
        <v>32</v>
      </c>
      <c r="AX546" s="12" t="s">
        <v>77</v>
      </c>
      <c r="AY546" s="200" t="s">
        <v>132</v>
      </c>
    </row>
    <row r="547" s="13" customFormat="1">
      <c r="B547" s="207"/>
      <c r="D547" s="191" t="s">
        <v>217</v>
      </c>
      <c r="E547" s="208" t="s">
        <v>1</v>
      </c>
      <c r="F547" s="209" t="s">
        <v>220</v>
      </c>
      <c r="H547" s="210">
        <v>13.885</v>
      </c>
      <c r="I547" s="211"/>
      <c r="L547" s="207"/>
      <c r="M547" s="212"/>
      <c r="N547" s="213"/>
      <c r="O547" s="213"/>
      <c r="P547" s="213"/>
      <c r="Q547" s="213"/>
      <c r="R547" s="213"/>
      <c r="S547" s="213"/>
      <c r="T547" s="214"/>
      <c r="AT547" s="208" t="s">
        <v>217</v>
      </c>
      <c r="AU547" s="208" t="s">
        <v>87</v>
      </c>
      <c r="AV547" s="13" t="s">
        <v>139</v>
      </c>
      <c r="AW547" s="13" t="s">
        <v>32</v>
      </c>
      <c r="AX547" s="13" t="s">
        <v>85</v>
      </c>
      <c r="AY547" s="208" t="s">
        <v>132</v>
      </c>
    </row>
    <row r="548" s="1" customFormat="1" ht="24" customHeight="1">
      <c r="B548" s="177"/>
      <c r="C548" s="215" t="s">
        <v>869</v>
      </c>
      <c r="D548" s="215" t="s">
        <v>317</v>
      </c>
      <c r="E548" s="216" t="s">
        <v>870</v>
      </c>
      <c r="F548" s="217" t="s">
        <v>871</v>
      </c>
      <c r="G548" s="218" t="s">
        <v>269</v>
      </c>
      <c r="H548" s="219">
        <v>4</v>
      </c>
      <c r="I548" s="220"/>
      <c r="J548" s="221">
        <f>ROUND(I548*H548,2)</f>
        <v>0</v>
      </c>
      <c r="K548" s="217" t="s">
        <v>1</v>
      </c>
      <c r="L548" s="222"/>
      <c r="M548" s="223" t="s">
        <v>1</v>
      </c>
      <c r="N548" s="224" t="s">
        <v>42</v>
      </c>
      <c r="O548" s="72"/>
      <c r="P548" s="187">
        <f>O548*H548</f>
        <v>0</v>
      </c>
      <c r="Q548" s="187">
        <v>0</v>
      </c>
      <c r="R548" s="187">
        <f>Q548*H548</f>
        <v>0</v>
      </c>
      <c r="S548" s="187">
        <v>0</v>
      </c>
      <c r="T548" s="188">
        <f>S548*H548</f>
        <v>0</v>
      </c>
      <c r="AR548" s="189" t="s">
        <v>382</v>
      </c>
      <c r="AT548" s="189" t="s">
        <v>317</v>
      </c>
      <c r="AU548" s="189" t="s">
        <v>87</v>
      </c>
      <c r="AY548" s="17" t="s">
        <v>132</v>
      </c>
      <c r="BE548" s="190">
        <f>IF(N548="základní",J548,0)</f>
        <v>0</v>
      </c>
      <c r="BF548" s="190">
        <f>IF(N548="snížená",J548,0)</f>
        <v>0</v>
      </c>
      <c r="BG548" s="190">
        <f>IF(N548="zákl. přenesená",J548,0)</f>
        <v>0</v>
      </c>
      <c r="BH548" s="190">
        <f>IF(N548="sníž. přenesená",J548,0)</f>
        <v>0</v>
      </c>
      <c r="BI548" s="190">
        <f>IF(N548="nulová",J548,0)</f>
        <v>0</v>
      </c>
      <c r="BJ548" s="17" t="s">
        <v>85</v>
      </c>
      <c r="BK548" s="190">
        <f>ROUND(I548*H548,2)</f>
        <v>0</v>
      </c>
      <c r="BL548" s="17" t="s">
        <v>294</v>
      </c>
      <c r="BM548" s="189" t="s">
        <v>872</v>
      </c>
    </row>
    <row r="549" s="12" customFormat="1">
      <c r="B549" s="199"/>
      <c r="D549" s="191" t="s">
        <v>217</v>
      </c>
      <c r="E549" s="200" t="s">
        <v>1</v>
      </c>
      <c r="F549" s="201" t="s">
        <v>873</v>
      </c>
      <c r="H549" s="202">
        <v>2</v>
      </c>
      <c r="I549" s="203"/>
      <c r="L549" s="199"/>
      <c r="M549" s="204"/>
      <c r="N549" s="205"/>
      <c r="O549" s="205"/>
      <c r="P549" s="205"/>
      <c r="Q549" s="205"/>
      <c r="R549" s="205"/>
      <c r="S549" s="205"/>
      <c r="T549" s="206"/>
      <c r="AT549" s="200" t="s">
        <v>217</v>
      </c>
      <c r="AU549" s="200" t="s">
        <v>87</v>
      </c>
      <c r="AV549" s="12" t="s">
        <v>87</v>
      </c>
      <c r="AW549" s="12" t="s">
        <v>32</v>
      </c>
      <c r="AX549" s="12" t="s">
        <v>77</v>
      </c>
      <c r="AY549" s="200" t="s">
        <v>132</v>
      </c>
    </row>
    <row r="550" s="12" customFormat="1">
      <c r="B550" s="199"/>
      <c r="D550" s="191" t="s">
        <v>217</v>
      </c>
      <c r="E550" s="200" t="s">
        <v>1</v>
      </c>
      <c r="F550" s="201" t="s">
        <v>874</v>
      </c>
      <c r="H550" s="202">
        <v>2</v>
      </c>
      <c r="I550" s="203"/>
      <c r="L550" s="199"/>
      <c r="M550" s="204"/>
      <c r="N550" s="205"/>
      <c r="O550" s="205"/>
      <c r="P550" s="205"/>
      <c r="Q550" s="205"/>
      <c r="R550" s="205"/>
      <c r="S550" s="205"/>
      <c r="T550" s="206"/>
      <c r="AT550" s="200" t="s">
        <v>217</v>
      </c>
      <c r="AU550" s="200" t="s">
        <v>87</v>
      </c>
      <c r="AV550" s="12" t="s">
        <v>87</v>
      </c>
      <c r="AW550" s="12" t="s">
        <v>32</v>
      </c>
      <c r="AX550" s="12" t="s">
        <v>77</v>
      </c>
      <c r="AY550" s="200" t="s">
        <v>132</v>
      </c>
    </row>
    <row r="551" s="13" customFormat="1">
      <c r="B551" s="207"/>
      <c r="D551" s="191" t="s">
        <v>217</v>
      </c>
      <c r="E551" s="208" t="s">
        <v>1</v>
      </c>
      <c r="F551" s="209" t="s">
        <v>220</v>
      </c>
      <c r="H551" s="210">
        <v>4</v>
      </c>
      <c r="I551" s="211"/>
      <c r="L551" s="207"/>
      <c r="M551" s="212"/>
      <c r="N551" s="213"/>
      <c r="O551" s="213"/>
      <c r="P551" s="213"/>
      <c r="Q551" s="213"/>
      <c r="R551" s="213"/>
      <c r="S551" s="213"/>
      <c r="T551" s="214"/>
      <c r="AT551" s="208" t="s">
        <v>217</v>
      </c>
      <c r="AU551" s="208" t="s">
        <v>87</v>
      </c>
      <c r="AV551" s="13" t="s">
        <v>139</v>
      </c>
      <c r="AW551" s="13" t="s">
        <v>32</v>
      </c>
      <c r="AX551" s="13" t="s">
        <v>85</v>
      </c>
      <c r="AY551" s="208" t="s">
        <v>132</v>
      </c>
    </row>
    <row r="552" s="1" customFormat="1" ht="24" customHeight="1">
      <c r="B552" s="177"/>
      <c r="C552" s="215" t="s">
        <v>875</v>
      </c>
      <c r="D552" s="215" t="s">
        <v>317</v>
      </c>
      <c r="E552" s="216" t="s">
        <v>876</v>
      </c>
      <c r="F552" s="217" t="s">
        <v>877</v>
      </c>
      <c r="G552" s="218" t="s">
        <v>269</v>
      </c>
      <c r="H552" s="219">
        <v>1</v>
      </c>
      <c r="I552" s="220"/>
      <c r="J552" s="221">
        <f>ROUND(I552*H552,2)</f>
        <v>0</v>
      </c>
      <c r="K552" s="217" t="s">
        <v>1</v>
      </c>
      <c r="L552" s="222"/>
      <c r="M552" s="223" t="s">
        <v>1</v>
      </c>
      <c r="N552" s="224" t="s">
        <v>42</v>
      </c>
      <c r="O552" s="72"/>
      <c r="P552" s="187">
        <f>O552*H552</f>
        <v>0</v>
      </c>
      <c r="Q552" s="187">
        <v>0</v>
      </c>
      <c r="R552" s="187">
        <f>Q552*H552</f>
        <v>0</v>
      </c>
      <c r="S552" s="187">
        <v>0</v>
      </c>
      <c r="T552" s="188">
        <f>S552*H552</f>
        <v>0</v>
      </c>
      <c r="AR552" s="189" t="s">
        <v>382</v>
      </c>
      <c r="AT552" s="189" t="s">
        <v>317</v>
      </c>
      <c r="AU552" s="189" t="s">
        <v>87</v>
      </c>
      <c r="AY552" s="17" t="s">
        <v>132</v>
      </c>
      <c r="BE552" s="190">
        <f>IF(N552="základní",J552,0)</f>
        <v>0</v>
      </c>
      <c r="BF552" s="190">
        <f>IF(N552="snížená",J552,0)</f>
        <v>0</v>
      </c>
      <c r="BG552" s="190">
        <f>IF(N552="zákl. přenesená",J552,0)</f>
        <v>0</v>
      </c>
      <c r="BH552" s="190">
        <f>IF(N552="sníž. přenesená",J552,0)</f>
        <v>0</v>
      </c>
      <c r="BI552" s="190">
        <f>IF(N552="nulová",J552,0)</f>
        <v>0</v>
      </c>
      <c r="BJ552" s="17" t="s">
        <v>85</v>
      </c>
      <c r="BK552" s="190">
        <f>ROUND(I552*H552,2)</f>
        <v>0</v>
      </c>
      <c r="BL552" s="17" t="s">
        <v>294</v>
      </c>
      <c r="BM552" s="189" t="s">
        <v>878</v>
      </c>
    </row>
    <row r="553" s="12" customFormat="1">
      <c r="B553" s="199"/>
      <c r="D553" s="191" t="s">
        <v>217</v>
      </c>
      <c r="E553" s="200" t="s">
        <v>1</v>
      </c>
      <c r="F553" s="201" t="s">
        <v>879</v>
      </c>
      <c r="H553" s="202">
        <v>1</v>
      </c>
      <c r="I553" s="203"/>
      <c r="L553" s="199"/>
      <c r="M553" s="204"/>
      <c r="N553" s="205"/>
      <c r="O553" s="205"/>
      <c r="P553" s="205"/>
      <c r="Q553" s="205"/>
      <c r="R553" s="205"/>
      <c r="S553" s="205"/>
      <c r="T553" s="206"/>
      <c r="AT553" s="200" t="s">
        <v>217</v>
      </c>
      <c r="AU553" s="200" t="s">
        <v>87</v>
      </c>
      <c r="AV553" s="12" t="s">
        <v>87</v>
      </c>
      <c r="AW553" s="12" t="s">
        <v>32</v>
      </c>
      <c r="AX553" s="12" t="s">
        <v>85</v>
      </c>
      <c r="AY553" s="200" t="s">
        <v>132</v>
      </c>
    </row>
    <row r="554" s="1" customFormat="1" ht="24" customHeight="1">
      <c r="B554" s="177"/>
      <c r="C554" s="215" t="s">
        <v>880</v>
      </c>
      <c r="D554" s="215" t="s">
        <v>317</v>
      </c>
      <c r="E554" s="216" t="s">
        <v>881</v>
      </c>
      <c r="F554" s="217" t="s">
        <v>882</v>
      </c>
      <c r="G554" s="218" t="s">
        <v>269</v>
      </c>
      <c r="H554" s="219">
        <v>2</v>
      </c>
      <c r="I554" s="220"/>
      <c r="J554" s="221">
        <f>ROUND(I554*H554,2)</f>
        <v>0</v>
      </c>
      <c r="K554" s="217" t="s">
        <v>1</v>
      </c>
      <c r="L554" s="222"/>
      <c r="M554" s="223" t="s">
        <v>1</v>
      </c>
      <c r="N554" s="224" t="s">
        <v>42</v>
      </c>
      <c r="O554" s="72"/>
      <c r="P554" s="187">
        <f>O554*H554</f>
        <v>0</v>
      </c>
      <c r="Q554" s="187">
        <v>0</v>
      </c>
      <c r="R554" s="187">
        <f>Q554*H554</f>
        <v>0</v>
      </c>
      <c r="S554" s="187">
        <v>0</v>
      </c>
      <c r="T554" s="188">
        <f>S554*H554</f>
        <v>0</v>
      </c>
      <c r="AR554" s="189" t="s">
        <v>382</v>
      </c>
      <c r="AT554" s="189" t="s">
        <v>317</v>
      </c>
      <c r="AU554" s="189" t="s">
        <v>87</v>
      </c>
      <c r="AY554" s="17" t="s">
        <v>132</v>
      </c>
      <c r="BE554" s="190">
        <f>IF(N554="základní",J554,0)</f>
        <v>0</v>
      </c>
      <c r="BF554" s="190">
        <f>IF(N554="snížená",J554,0)</f>
        <v>0</v>
      </c>
      <c r="BG554" s="190">
        <f>IF(N554="zákl. přenesená",J554,0)</f>
        <v>0</v>
      </c>
      <c r="BH554" s="190">
        <f>IF(N554="sníž. přenesená",J554,0)</f>
        <v>0</v>
      </c>
      <c r="BI554" s="190">
        <f>IF(N554="nulová",J554,0)</f>
        <v>0</v>
      </c>
      <c r="BJ554" s="17" t="s">
        <v>85</v>
      </c>
      <c r="BK554" s="190">
        <f>ROUND(I554*H554,2)</f>
        <v>0</v>
      </c>
      <c r="BL554" s="17" t="s">
        <v>294</v>
      </c>
      <c r="BM554" s="189" t="s">
        <v>883</v>
      </c>
    </row>
    <row r="555" s="12" customFormat="1">
      <c r="B555" s="199"/>
      <c r="D555" s="191" t="s">
        <v>217</v>
      </c>
      <c r="E555" s="200" t="s">
        <v>1</v>
      </c>
      <c r="F555" s="201" t="s">
        <v>884</v>
      </c>
      <c r="H555" s="202">
        <v>2</v>
      </c>
      <c r="I555" s="203"/>
      <c r="L555" s="199"/>
      <c r="M555" s="204"/>
      <c r="N555" s="205"/>
      <c r="O555" s="205"/>
      <c r="P555" s="205"/>
      <c r="Q555" s="205"/>
      <c r="R555" s="205"/>
      <c r="S555" s="205"/>
      <c r="T555" s="206"/>
      <c r="AT555" s="200" t="s">
        <v>217</v>
      </c>
      <c r="AU555" s="200" t="s">
        <v>87</v>
      </c>
      <c r="AV555" s="12" t="s">
        <v>87</v>
      </c>
      <c r="AW555" s="12" t="s">
        <v>32</v>
      </c>
      <c r="AX555" s="12" t="s">
        <v>85</v>
      </c>
      <c r="AY555" s="200" t="s">
        <v>132</v>
      </c>
    </row>
    <row r="556" s="1" customFormat="1" ht="24" customHeight="1">
      <c r="B556" s="177"/>
      <c r="C556" s="215" t="s">
        <v>885</v>
      </c>
      <c r="D556" s="215" t="s">
        <v>317</v>
      </c>
      <c r="E556" s="216" t="s">
        <v>886</v>
      </c>
      <c r="F556" s="217" t="s">
        <v>887</v>
      </c>
      <c r="G556" s="218" t="s">
        <v>269</v>
      </c>
      <c r="H556" s="219">
        <v>1</v>
      </c>
      <c r="I556" s="220"/>
      <c r="J556" s="221">
        <f>ROUND(I556*H556,2)</f>
        <v>0</v>
      </c>
      <c r="K556" s="217" t="s">
        <v>1</v>
      </c>
      <c r="L556" s="222"/>
      <c r="M556" s="223" t="s">
        <v>1</v>
      </c>
      <c r="N556" s="224" t="s">
        <v>42</v>
      </c>
      <c r="O556" s="72"/>
      <c r="P556" s="187">
        <f>O556*H556</f>
        <v>0</v>
      </c>
      <c r="Q556" s="187">
        <v>0</v>
      </c>
      <c r="R556" s="187">
        <f>Q556*H556</f>
        <v>0</v>
      </c>
      <c r="S556" s="187">
        <v>0</v>
      </c>
      <c r="T556" s="188">
        <f>S556*H556</f>
        <v>0</v>
      </c>
      <c r="AR556" s="189" t="s">
        <v>382</v>
      </c>
      <c r="AT556" s="189" t="s">
        <v>317</v>
      </c>
      <c r="AU556" s="189" t="s">
        <v>87</v>
      </c>
      <c r="AY556" s="17" t="s">
        <v>132</v>
      </c>
      <c r="BE556" s="190">
        <f>IF(N556="základní",J556,0)</f>
        <v>0</v>
      </c>
      <c r="BF556" s="190">
        <f>IF(N556="snížená",J556,0)</f>
        <v>0</v>
      </c>
      <c r="BG556" s="190">
        <f>IF(N556="zákl. přenesená",J556,0)</f>
        <v>0</v>
      </c>
      <c r="BH556" s="190">
        <f>IF(N556="sníž. přenesená",J556,0)</f>
        <v>0</v>
      </c>
      <c r="BI556" s="190">
        <f>IF(N556="nulová",J556,0)</f>
        <v>0</v>
      </c>
      <c r="BJ556" s="17" t="s">
        <v>85</v>
      </c>
      <c r="BK556" s="190">
        <f>ROUND(I556*H556,2)</f>
        <v>0</v>
      </c>
      <c r="BL556" s="17" t="s">
        <v>294</v>
      </c>
      <c r="BM556" s="189" t="s">
        <v>888</v>
      </c>
    </row>
    <row r="557" s="12" customFormat="1">
      <c r="B557" s="199"/>
      <c r="D557" s="191" t="s">
        <v>217</v>
      </c>
      <c r="E557" s="200" t="s">
        <v>1</v>
      </c>
      <c r="F557" s="201" t="s">
        <v>889</v>
      </c>
      <c r="H557" s="202">
        <v>1</v>
      </c>
      <c r="I557" s="203"/>
      <c r="L557" s="199"/>
      <c r="M557" s="204"/>
      <c r="N557" s="205"/>
      <c r="O557" s="205"/>
      <c r="P557" s="205"/>
      <c r="Q557" s="205"/>
      <c r="R557" s="205"/>
      <c r="S557" s="205"/>
      <c r="T557" s="206"/>
      <c r="AT557" s="200" t="s">
        <v>217</v>
      </c>
      <c r="AU557" s="200" t="s">
        <v>87</v>
      </c>
      <c r="AV557" s="12" t="s">
        <v>87</v>
      </c>
      <c r="AW557" s="12" t="s">
        <v>32</v>
      </c>
      <c r="AX557" s="12" t="s">
        <v>85</v>
      </c>
      <c r="AY557" s="200" t="s">
        <v>132</v>
      </c>
    </row>
    <row r="558" s="1" customFormat="1" ht="24" customHeight="1">
      <c r="B558" s="177"/>
      <c r="C558" s="215" t="s">
        <v>890</v>
      </c>
      <c r="D558" s="215" t="s">
        <v>317</v>
      </c>
      <c r="E558" s="216" t="s">
        <v>891</v>
      </c>
      <c r="F558" s="217" t="s">
        <v>892</v>
      </c>
      <c r="G558" s="218" t="s">
        <v>269</v>
      </c>
      <c r="H558" s="219">
        <v>1</v>
      </c>
      <c r="I558" s="220"/>
      <c r="J558" s="221">
        <f>ROUND(I558*H558,2)</f>
        <v>0</v>
      </c>
      <c r="K558" s="217" t="s">
        <v>1</v>
      </c>
      <c r="L558" s="222"/>
      <c r="M558" s="223" t="s">
        <v>1</v>
      </c>
      <c r="N558" s="224" t="s">
        <v>42</v>
      </c>
      <c r="O558" s="72"/>
      <c r="P558" s="187">
        <f>O558*H558</f>
        <v>0</v>
      </c>
      <c r="Q558" s="187">
        <v>0</v>
      </c>
      <c r="R558" s="187">
        <f>Q558*H558</f>
        <v>0</v>
      </c>
      <c r="S558" s="187">
        <v>0</v>
      </c>
      <c r="T558" s="188">
        <f>S558*H558</f>
        <v>0</v>
      </c>
      <c r="AR558" s="189" t="s">
        <v>382</v>
      </c>
      <c r="AT558" s="189" t="s">
        <v>317</v>
      </c>
      <c r="AU558" s="189" t="s">
        <v>87</v>
      </c>
      <c r="AY558" s="17" t="s">
        <v>132</v>
      </c>
      <c r="BE558" s="190">
        <f>IF(N558="základní",J558,0)</f>
        <v>0</v>
      </c>
      <c r="BF558" s="190">
        <f>IF(N558="snížená",J558,0)</f>
        <v>0</v>
      </c>
      <c r="BG558" s="190">
        <f>IF(N558="zákl. přenesená",J558,0)</f>
        <v>0</v>
      </c>
      <c r="BH558" s="190">
        <f>IF(N558="sníž. přenesená",J558,0)</f>
        <v>0</v>
      </c>
      <c r="BI558" s="190">
        <f>IF(N558="nulová",J558,0)</f>
        <v>0</v>
      </c>
      <c r="BJ558" s="17" t="s">
        <v>85</v>
      </c>
      <c r="BK558" s="190">
        <f>ROUND(I558*H558,2)</f>
        <v>0</v>
      </c>
      <c r="BL558" s="17" t="s">
        <v>294</v>
      </c>
      <c r="BM558" s="189" t="s">
        <v>893</v>
      </c>
    </row>
    <row r="559" s="12" customFormat="1">
      <c r="B559" s="199"/>
      <c r="D559" s="191" t="s">
        <v>217</v>
      </c>
      <c r="E559" s="200" t="s">
        <v>1</v>
      </c>
      <c r="F559" s="201" t="s">
        <v>894</v>
      </c>
      <c r="H559" s="202">
        <v>1</v>
      </c>
      <c r="I559" s="203"/>
      <c r="L559" s="199"/>
      <c r="M559" s="204"/>
      <c r="N559" s="205"/>
      <c r="O559" s="205"/>
      <c r="P559" s="205"/>
      <c r="Q559" s="205"/>
      <c r="R559" s="205"/>
      <c r="S559" s="205"/>
      <c r="T559" s="206"/>
      <c r="AT559" s="200" t="s">
        <v>217</v>
      </c>
      <c r="AU559" s="200" t="s">
        <v>87</v>
      </c>
      <c r="AV559" s="12" t="s">
        <v>87</v>
      </c>
      <c r="AW559" s="12" t="s">
        <v>32</v>
      </c>
      <c r="AX559" s="12" t="s">
        <v>85</v>
      </c>
      <c r="AY559" s="200" t="s">
        <v>132</v>
      </c>
    </row>
    <row r="560" s="1" customFormat="1" ht="24" customHeight="1">
      <c r="B560" s="177"/>
      <c r="C560" s="178" t="s">
        <v>895</v>
      </c>
      <c r="D560" s="178" t="s">
        <v>135</v>
      </c>
      <c r="E560" s="179" t="s">
        <v>896</v>
      </c>
      <c r="F560" s="180" t="s">
        <v>897</v>
      </c>
      <c r="G560" s="181" t="s">
        <v>269</v>
      </c>
      <c r="H560" s="182">
        <v>5</v>
      </c>
      <c r="I560" s="183"/>
      <c r="J560" s="184">
        <f>ROUND(I560*H560,2)</f>
        <v>0</v>
      </c>
      <c r="K560" s="180" t="s">
        <v>1</v>
      </c>
      <c r="L560" s="36"/>
      <c r="M560" s="185" t="s">
        <v>1</v>
      </c>
      <c r="N560" s="186" t="s">
        <v>42</v>
      </c>
      <c r="O560" s="72"/>
      <c r="P560" s="187">
        <f>O560*H560</f>
        <v>0</v>
      </c>
      <c r="Q560" s="187">
        <v>0</v>
      </c>
      <c r="R560" s="187">
        <f>Q560*H560</f>
        <v>0</v>
      </c>
      <c r="S560" s="187">
        <v>0</v>
      </c>
      <c r="T560" s="188">
        <f>S560*H560</f>
        <v>0</v>
      </c>
      <c r="AR560" s="189" t="s">
        <v>294</v>
      </c>
      <c r="AT560" s="189" t="s">
        <v>135</v>
      </c>
      <c r="AU560" s="189" t="s">
        <v>87</v>
      </c>
      <c r="AY560" s="17" t="s">
        <v>132</v>
      </c>
      <c r="BE560" s="190">
        <f>IF(N560="základní",J560,0)</f>
        <v>0</v>
      </c>
      <c r="BF560" s="190">
        <f>IF(N560="snížená",J560,0)</f>
        <v>0</v>
      </c>
      <c r="BG560" s="190">
        <f>IF(N560="zákl. přenesená",J560,0)</f>
        <v>0</v>
      </c>
      <c r="BH560" s="190">
        <f>IF(N560="sníž. přenesená",J560,0)</f>
        <v>0</v>
      </c>
      <c r="BI560" s="190">
        <f>IF(N560="nulová",J560,0)</f>
        <v>0</v>
      </c>
      <c r="BJ560" s="17" t="s">
        <v>85</v>
      </c>
      <c r="BK560" s="190">
        <f>ROUND(I560*H560,2)</f>
        <v>0</v>
      </c>
      <c r="BL560" s="17" t="s">
        <v>294</v>
      </c>
      <c r="BM560" s="189" t="s">
        <v>898</v>
      </c>
    </row>
    <row r="561" s="12" customFormat="1">
      <c r="B561" s="199"/>
      <c r="D561" s="191" t="s">
        <v>217</v>
      </c>
      <c r="E561" s="200" t="s">
        <v>1</v>
      </c>
      <c r="F561" s="201" t="s">
        <v>873</v>
      </c>
      <c r="H561" s="202">
        <v>2</v>
      </c>
      <c r="I561" s="203"/>
      <c r="L561" s="199"/>
      <c r="M561" s="204"/>
      <c r="N561" s="205"/>
      <c r="O561" s="205"/>
      <c r="P561" s="205"/>
      <c r="Q561" s="205"/>
      <c r="R561" s="205"/>
      <c r="S561" s="205"/>
      <c r="T561" s="206"/>
      <c r="AT561" s="200" t="s">
        <v>217</v>
      </c>
      <c r="AU561" s="200" t="s">
        <v>87</v>
      </c>
      <c r="AV561" s="12" t="s">
        <v>87</v>
      </c>
      <c r="AW561" s="12" t="s">
        <v>32</v>
      </c>
      <c r="AX561" s="12" t="s">
        <v>77</v>
      </c>
      <c r="AY561" s="200" t="s">
        <v>132</v>
      </c>
    </row>
    <row r="562" s="12" customFormat="1">
      <c r="B562" s="199"/>
      <c r="D562" s="191" t="s">
        <v>217</v>
      </c>
      <c r="E562" s="200" t="s">
        <v>1</v>
      </c>
      <c r="F562" s="201" t="s">
        <v>874</v>
      </c>
      <c r="H562" s="202">
        <v>2</v>
      </c>
      <c r="I562" s="203"/>
      <c r="L562" s="199"/>
      <c r="M562" s="204"/>
      <c r="N562" s="205"/>
      <c r="O562" s="205"/>
      <c r="P562" s="205"/>
      <c r="Q562" s="205"/>
      <c r="R562" s="205"/>
      <c r="S562" s="205"/>
      <c r="T562" s="206"/>
      <c r="AT562" s="200" t="s">
        <v>217</v>
      </c>
      <c r="AU562" s="200" t="s">
        <v>87</v>
      </c>
      <c r="AV562" s="12" t="s">
        <v>87</v>
      </c>
      <c r="AW562" s="12" t="s">
        <v>32</v>
      </c>
      <c r="AX562" s="12" t="s">
        <v>77</v>
      </c>
      <c r="AY562" s="200" t="s">
        <v>132</v>
      </c>
    </row>
    <row r="563" s="12" customFormat="1">
      <c r="B563" s="199"/>
      <c r="D563" s="191" t="s">
        <v>217</v>
      </c>
      <c r="E563" s="200" t="s">
        <v>1</v>
      </c>
      <c r="F563" s="201" t="s">
        <v>899</v>
      </c>
      <c r="H563" s="202">
        <v>1</v>
      </c>
      <c r="I563" s="203"/>
      <c r="L563" s="199"/>
      <c r="M563" s="204"/>
      <c r="N563" s="205"/>
      <c r="O563" s="205"/>
      <c r="P563" s="205"/>
      <c r="Q563" s="205"/>
      <c r="R563" s="205"/>
      <c r="S563" s="205"/>
      <c r="T563" s="206"/>
      <c r="AT563" s="200" t="s">
        <v>217</v>
      </c>
      <c r="AU563" s="200" t="s">
        <v>87</v>
      </c>
      <c r="AV563" s="12" t="s">
        <v>87</v>
      </c>
      <c r="AW563" s="12" t="s">
        <v>32</v>
      </c>
      <c r="AX563" s="12" t="s">
        <v>77</v>
      </c>
      <c r="AY563" s="200" t="s">
        <v>132</v>
      </c>
    </row>
    <row r="564" s="13" customFormat="1">
      <c r="B564" s="207"/>
      <c r="D564" s="191" t="s">
        <v>217</v>
      </c>
      <c r="E564" s="208" t="s">
        <v>1</v>
      </c>
      <c r="F564" s="209" t="s">
        <v>220</v>
      </c>
      <c r="H564" s="210">
        <v>5</v>
      </c>
      <c r="I564" s="211"/>
      <c r="L564" s="207"/>
      <c r="M564" s="212"/>
      <c r="N564" s="213"/>
      <c r="O564" s="213"/>
      <c r="P564" s="213"/>
      <c r="Q564" s="213"/>
      <c r="R564" s="213"/>
      <c r="S564" s="213"/>
      <c r="T564" s="214"/>
      <c r="AT564" s="208" t="s">
        <v>217</v>
      </c>
      <c r="AU564" s="208" t="s">
        <v>87</v>
      </c>
      <c r="AV564" s="13" t="s">
        <v>139</v>
      </c>
      <c r="AW564" s="13" t="s">
        <v>32</v>
      </c>
      <c r="AX564" s="13" t="s">
        <v>85</v>
      </c>
      <c r="AY564" s="208" t="s">
        <v>132</v>
      </c>
    </row>
    <row r="565" s="1" customFormat="1" ht="24" customHeight="1">
      <c r="B565" s="177"/>
      <c r="C565" s="178" t="s">
        <v>900</v>
      </c>
      <c r="D565" s="178" t="s">
        <v>135</v>
      </c>
      <c r="E565" s="179" t="s">
        <v>901</v>
      </c>
      <c r="F565" s="180" t="s">
        <v>902</v>
      </c>
      <c r="G565" s="181" t="s">
        <v>269</v>
      </c>
      <c r="H565" s="182">
        <v>4</v>
      </c>
      <c r="I565" s="183"/>
      <c r="J565" s="184">
        <f>ROUND(I565*H565,2)</f>
        <v>0</v>
      </c>
      <c r="K565" s="180" t="s">
        <v>1</v>
      </c>
      <c r="L565" s="36"/>
      <c r="M565" s="185" t="s">
        <v>1</v>
      </c>
      <c r="N565" s="186" t="s">
        <v>42</v>
      </c>
      <c r="O565" s="72"/>
      <c r="P565" s="187">
        <f>O565*H565</f>
        <v>0</v>
      </c>
      <c r="Q565" s="187">
        <v>0</v>
      </c>
      <c r="R565" s="187">
        <f>Q565*H565</f>
        <v>0</v>
      </c>
      <c r="S565" s="187">
        <v>0</v>
      </c>
      <c r="T565" s="188">
        <f>S565*H565</f>
        <v>0</v>
      </c>
      <c r="AR565" s="189" t="s">
        <v>294</v>
      </c>
      <c r="AT565" s="189" t="s">
        <v>135</v>
      </c>
      <c r="AU565" s="189" t="s">
        <v>87</v>
      </c>
      <c r="AY565" s="17" t="s">
        <v>132</v>
      </c>
      <c r="BE565" s="190">
        <f>IF(N565="základní",J565,0)</f>
        <v>0</v>
      </c>
      <c r="BF565" s="190">
        <f>IF(N565="snížená",J565,0)</f>
        <v>0</v>
      </c>
      <c r="BG565" s="190">
        <f>IF(N565="zákl. přenesená",J565,0)</f>
        <v>0</v>
      </c>
      <c r="BH565" s="190">
        <f>IF(N565="sníž. přenesená",J565,0)</f>
        <v>0</v>
      </c>
      <c r="BI565" s="190">
        <f>IF(N565="nulová",J565,0)</f>
        <v>0</v>
      </c>
      <c r="BJ565" s="17" t="s">
        <v>85</v>
      </c>
      <c r="BK565" s="190">
        <f>ROUND(I565*H565,2)</f>
        <v>0</v>
      </c>
      <c r="BL565" s="17" t="s">
        <v>294</v>
      </c>
      <c r="BM565" s="189" t="s">
        <v>903</v>
      </c>
    </row>
    <row r="566" s="12" customFormat="1">
      <c r="B566" s="199"/>
      <c r="D566" s="191" t="s">
        <v>217</v>
      </c>
      <c r="E566" s="200" t="s">
        <v>1</v>
      </c>
      <c r="F566" s="201" t="s">
        <v>904</v>
      </c>
      <c r="H566" s="202">
        <v>1</v>
      </c>
      <c r="I566" s="203"/>
      <c r="L566" s="199"/>
      <c r="M566" s="204"/>
      <c r="N566" s="205"/>
      <c r="O566" s="205"/>
      <c r="P566" s="205"/>
      <c r="Q566" s="205"/>
      <c r="R566" s="205"/>
      <c r="S566" s="205"/>
      <c r="T566" s="206"/>
      <c r="AT566" s="200" t="s">
        <v>217</v>
      </c>
      <c r="AU566" s="200" t="s">
        <v>87</v>
      </c>
      <c r="AV566" s="12" t="s">
        <v>87</v>
      </c>
      <c r="AW566" s="12" t="s">
        <v>32</v>
      </c>
      <c r="AX566" s="12" t="s">
        <v>77</v>
      </c>
      <c r="AY566" s="200" t="s">
        <v>132</v>
      </c>
    </row>
    <row r="567" s="12" customFormat="1">
      <c r="B567" s="199"/>
      <c r="D567" s="191" t="s">
        <v>217</v>
      </c>
      <c r="E567" s="200" t="s">
        <v>1</v>
      </c>
      <c r="F567" s="201" t="s">
        <v>905</v>
      </c>
      <c r="H567" s="202">
        <v>1</v>
      </c>
      <c r="I567" s="203"/>
      <c r="L567" s="199"/>
      <c r="M567" s="204"/>
      <c r="N567" s="205"/>
      <c r="O567" s="205"/>
      <c r="P567" s="205"/>
      <c r="Q567" s="205"/>
      <c r="R567" s="205"/>
      <c r="S567" s="205"/>
      <c r="T567" s="206"/>
      <c r="AT567" s="200" t="s">
        <v>217</v>
      </c>
      <c r="AU567" s="200" t="s">
        <v>87</v>
      </c>
      <c r="AV567" s="12" t="s">
        <v>87</v>
      </c>
      <c r="AW567" s="12" t="s">
        <v>32</v>
      </c>
      <c r="AX567" s="12" t="s">
        <v>77</v>
      </c>
      <c r="AY567" s="200" t="s">
        <v>132</v>
      </c>
    </row>
    <row r="568" s="12" customFormat="1">
      <c r="B568" s="199"/>
      <c r="D568" s="191" t="s">
        <v>217</v>
      </c>
      <c r="E568" s="200" t="s">
        <v>1</v>
      </c>
      <c r="F568" s="201" t="s">
        <v>906</v>
      </c>
      <c r="H568" s="202">
        <v>1</v>
      </c>
      <c r="I568" s="203"/>
      <c r="L568" s="199"/>
      <c r="M568" s="204"/>
      <c r="N568" s="205"/>
      <c r="O568" s="205"/>
      <c r="P568" s="205"/>
      <c r="Q568" s="205"/>
      <c r="R568" s="205"/>
      <c r="S568" s="205"/>
      <c r="T568" s="206"/>
      <c r="AT568" s="200" t="s">
        <v>217</v>
      </c>
      <c r="AU568" s="200" t="s">
        <v>87</v>
      </c>
      <c r="AV568" s="12" t="s">
        <v>87</v>
      </c>
      <c r="AW568" s="12" t="s">
        <v>32</v>
      </c>
      <c r="AX568" s="12" t="s">
        <v>77</v>
      </c>
      <c r="AY568" s="200" t="s">
        <v>132</v>
      </c>
    </row>
    <row r="569" s="12" customFormat="1">
      <c r="B569" s="199"/>
      <c r="D569" s="191" t="s">
        <v>217</v>
      </c>
      <c r="E569" s="200" t="s">
        <v>1</v>
      </c>
      <c r="F569" s="201" t="s">
        <v>907</v>
      </c>
      <c r="H569" s="202">
        <v>1</v>
      </c>
      <c r="I569" s="203"/>
      <c r="L569" s="199"/>
      <c r="M569" s="204"/>
      <c r="N569" s="205"/>
      <c r="O569" s="205"/>
      <c r="P569" s="205"/>
      <c r="Q569" s="205"/>
      <c r="R569" s="205"/>
      <c r="S569" s="205"/>
      <c r="T569" s="206"/>
      <c r="AT569" s="200" t="s">
        <v>217</v>
      </c>
      <c r="AU569" s="200" t="s">
        <v>87</v>
      </c>
      <c r="AV569" s="12" t="s">
        <v>87</v>
      </c>
      <c r="AW569" s="12" t="s">
        <v>32</v>
      </c>
      <c r="AX569" s="12" t="s">
        <v>77</v>
      </c>
      <c r="AY569" s="200" t="s">
        <v>132</v>
      </c>
    </row>
    <row r="570" s="13" customFormat="1">
      <c r="B570" s="207"/>
      <c r="D570" s="191" t="s">
        <v>217</v>
      </c>
      <c r="E570" s="208" t="s">
        <v>1</v>
      </c>
      <c r="F570" s="209" t="s">
        <v>220</v>
      </c>
      <c r="H570" s="210">
        <v>4</v>
      </c>
      <c r="I570" s="211"/>
      <c r="L570" s="207"/>
      <c r="M570" s="212"/>
      <c r="N570" s="213"/>
      <c r="O570" s="213"/>
      <c r="P570" s="213"/>
      <c r="Q570" s="213"/>
      <c r="R570" s="213"/>
      <c r="S570" s="213"/>
      <c r="T570" s="214"/>
      <c r="AT570" s="208" t="s">
        <v>217</v>
      </c>
      <c r="AU570" s="208" t="s">
        <v>87</v>
      </c>
      <c r="AV570" s="13" t="s">
        <v>139</v>
      </c>
      <c r="AW570" s="13" t="s">
        <v>32</v>
      </c>
      <c r="AX570" s="13" t="s">
        <v>85</v>
      </c>
      <c r="AY570" s="208" t="s">
        <v>132</v>
      </c>
    </row>
    <row r="571" s="1" customFormat="1" ht="24" customHeight="1">
      <c r="B571" s="177"/>
      <c r="C571" s="178" t="s">
        <v>908</v>
      </c>
      <c r="D571" s="178" t="s">
        <v>135</v>
      </c>
      <c r="E571" s="179" t="s">
        <v>909</v>
      </c>
      <c r="F571" s="180" t="s">
        <v>910</v>
      </c>
      <c r="G571" s="181" t="s">
        <v>269</v>
      </c>
      <c r="H571" s="182">
        <v>1</v>
      </c>
      <c r="I571" s="183"/>
      <c r="J571" s="184">
        <f>ROUND(I571*H571,2)</f>
        <v>0</v>
      </c>
      <c r="K571" s="180" t="s">
        <v>1</v>
      </c>
      <c r="L571" s="36"/>
      <c r="M571" s="185" t="s">
        <v>1</v>
      </c>
      <c r="N571" s="186" t="s">
        <v>42</v>
      </c>
      <c r="O571" s="72"/>
      <c r="P571" s="187">
        <f>O571*H571</f>
        <v>0</v>
      </c>
      <c r="Q571" s="187">
        <v>0</v>
      </c>
      <c r="R571" s="187">
        <f>Q571*H571</f>
        <v>0</v>
      </c>
      <c r="S571" s="187">
        <v>0</v>
      </c>
      <c r="T571" s="188">
        <f>S571*H571</f>
        <v>0</v>
      </c>
      <c r="AR571" s="189" t="s">
        <v>294</v>
      </c>
      <c r="AT571" s="189" t="s">
        <v>135</v>
      </c>
      <c r="AU571" s="189" t="s">
        <v>87</v>
      </c>
      <c r="AY571" s="17" t="s">
        <v>132</v>
      </c>
      <c r="BE571" s="190">
        <f>IF(N571="základní",J571,0)</f>
        <v>0</v>
      </c>
      <c r="BF571" s="190">
        <f>IF(N571="snížená",J571,0)</f>
        <v>0</v>
      </c>
      <c r="BG571" s="190">
        <f>IF(N571="zákl. přenesená",J571,0)</f>
        <v>0</v>
      </c>
      <c r="BH571" s="190">
        <f>IF(N571="sníž. přenesená",J571,0)</f>
        <v>0</v>
      </c>
      <c r="BI571" s="190">
        <f>IF(N571="nulová",J571,0)</f>
        <v>0</v>
      </c>
      <c r="BJ571" s="17" t="s">
        <v>85</v>
      </c>
      <c r="BK571" s="190">
        <f>ROUND(I571*H571,2)</f>
        <v>0</v>
      </c>
      <c r="BL571" s="17" t="s">
        <v>294</v>
      </c>
      <c r="BM571" s="189" t="s">
        <v>911</v>
      </c>
    </row>
    <row r="572" s="12" customFormat="1">
      <c r="B572" s="199"/>
      <c r="D572" s="191" t="s">
        <v>217</v>
      </c>
      <c r="E572" s="200" t="s">
        <v>1</v>
      </c>
      <c r="F572" s="201" t="s">
        <v>912</v>
      </c>
      <c r="H572" s="202">
        <v>1</v>
      </c>
      <c r="I572" s="203"/>
      <c r="L572" s="199"/>
      <c r="M572" s="204"/>
      <c r="N572" s="205"/>
      <c r="O572" s="205"/>
      <c r="P572" s="205"/>
      <c r="Q572" s="205"/>
      <c r="R572" s="205"/>
      <c r="S572" s="205"/>
      <c r="T572" s="206"/>
      <c r="AT572" s="200" t="s">
        <v>217</v>
      </c>
      <c r="AU572" s="200" t="s">
        <v>87</v>
      </c>
      <c r="AV572" s="12" t="s">
        <v>87</v>
      </c>
      <c r="AW572" s="12" t="s">
        <v>32</v>
      </c>
      <c r="AX572" s="12" t="s">
        <v>85</v>
      </c>
      <c r="AY572" s="200" t="s">
        <v>132</v>
      </c>
    </row>
    <row r="573" s="1" customFormat="1" ht="24" customHeight="1">
      <c r="B573" s="177"/>
      <c r="C573" s="178" t="s">
        <v>913</v>
      </c>
      <c r="D573" s="178" t="s">
        <v>135</v>
      </c>
      <c r="E573" s="179" t="s">
        <v>914</v>
      </c>
      <c r="F573" s="180" t="s">
        <v>915</v>
      </c>
      <c r="G573" s="181" t="s">
        <v>312</v>
      </c>
      <c r="H573" s="182">
        <v>2.3359999999999999</v>
      </c>
      <c r="I573" s="183"/>
      <c r="J573" s="184">
        <f>ROUND(I573*H573,2)</f>
        <v>0</v>
      </c>
      <c r="K573" s="180" t="s">
        <v>1</v>
      </c>
      <c r="L573" s="36"/>
      <c r="M573" s="185" t="s">
        <v>1</v>
      </c>
      <c r="N573" s="186" t="s">
        <v>42</v>
      </c>
      <c r="O573" s="72"/>
      <c r="P573" s="187">
        <f>O573*H573</f>
        <v>0</v>
      </c>
      <c r="Q573" s="187">
        <v>0</v>
      </c>
      <c r="R573" s="187">
        <f>Q573*H573</f>
        <v>0</v>
      </c>
      <c r="S573" s="187">
        <v>0</v>
      </c>
      <c r="T573" s="188">
        <f>S573*H573</f>
        <v>0</v>
      </c>
      <c r="AR573" s="189" t="s">
        <v>294</v>
      </c>
      <c r="AT573" s="189" t="s">
        <v>135</v>
      </c>
      <c r="AU573" s="189" t="s">
        <v>87</v>
      </c>
      <c r="AY573" s="17" t="s">
        <v>132</v>
      </c>
      <c r="BE573" s="190">
        <f>IF(N573="základní",J573,0)</f>
        <v>0</v>
      </c>
      <c r="BF573" s="190">
        <f>IF(N573="snížená",J573,0)</f>
        <v>0</v>
      </c>
      <c r="BG573" s="190">
        <f>IF(N573="zákl. přenesená",J573,0)</f>
        <v>0</v>
      </c>
      <c r="BH573" s="190">
        <f>IF(N573="sníž. přenesená",J573,0)</f>
        <v>0</v>
      </c>
      <c r="BI573" s="190">
        <f>IF(N573="nulová",J573,0)</f>
        <v>0</v>
      </c>
      <c r="BJ573" s="17" t="s">
        <v>85</v>
      </c>
      <c r="BK573" s="190">
        <f>ROUND(I573*H573,2)</f>
        <v>0</v>
      </c>
      <c r="BL573" s="17" t="s">
        <v>294</v>
      </c>
      <c r="BM573" s="189" t="s">
        <v>916</v>
      </c>
    </row>
    <row r="574" s="11" customFormat="1" ht="22.8" customHeight="1">
      <c r="B574" s="164"/>
      <c r="D574" s="165" t="s">
        <v>76</v>
      </c>
      <c r="E574" s="175" t="s">
        <v>917</v>
      </c>
      <c r="F574" s="175" t="s">
        <v>918</v>
      </c>
      <c r="I574" s="167"/>
      <c r="J574" s="176">
        <f>BK574</f>
        <v>0</v>
      </c>
      <c r="L574" s="164"/>
      <c r="M574" s="169"/>
      <c r="N574" s="170"/>
      <c r="O574" s="170"/>
      <c r="P574" s="171">
        <f>SUM(P575:P590)</f>
        <v>0</v>
      </c>
      <c r="Q574" s="170"/>
      <c r="R574" s="171">
        <f>SUM(R575:R590)</f>
        <v>0.00265884</v>
      </c>
      <c r="S574" s="170"/>
      <c r="T574" s="172">
        <f>SUM(T575:T590)</f>
        <v>0</v>
      </c>
      <c r="AR574" s="165" t="s">
        <v>87</v>
      </c>
      <c r="AT574" s="173" t="s">
        <v>76</v>
      </c>
      <c r="AU574" s="173" t="s">
        <v>85</v>
      </c>
      <c r="AY574" s="165" t="s">
        <v>132</v>
      </c>
      <c r="BK574" s="174">
        <f>SUM(BK575:BK590)</f>
        <v>0</v>
      </c>
    </row>
    <row r="575" s="1" customFormat="1" ht="24" customHeight="1">
      <c r="B575" s="177"/>
      <c r="C575" s="178" t="s">
        <v>919</v>
      </c>
      <c r="D575" s="178" t="s">
        <v>135</v>
      </c>
      <c r="E575" s="179" t="s">
        <v>920</v>
      </c>
      <c r="F575" s="180" t="s">
        <v>921</v>
      </c>
      <c r="G575" s="181" t="s">
        <v>232</v>
      </c>
      <c r="H575" s="182">
        <v>44.314</v>
      </c>
      <c r="I575" s="183"/>
      <c r="J575" s="184">
        <f>ROUND(I575*H575,2)</f>
        <v>0</v>
      </c>
      <c r="K575" s="180" t="s">
        <v>1</v>
      </c>
      <c r="L575" s="36"/>
      <c r="M575" s="185" t="s">
        <v>1</v>
      </c>
      <c r="N575" s="186" t="s">
        <v>42</v>
      </c>
      <c r="O575" s="72"/>
      <c r="P575" s="187">
        <f>O575*H575</f>
        <v>0</v>
      </c>
      <c r="Q575" s="187">
        <v>6.0000000000000002E-05</v>
      </c>
      <c r="R575" s="187">
        <f>Q575*H575</f>
        <v>0.00265884</v>
      </c>
      <c r="S575" s="187">
        <v>0</v>
      </c>
      <c r="T575" s="188">
        <f>S575*H575</f>
        <v>0</v>
      </c>
      <c r="AR575" s="189" t="s">
        <v>294</v>
      </c>
      <c r="AT575" s="189" t="s">
        <v>135</v>
      </c>
      <c r="AU575" s="189" t="s">
        <v>87</v>
      </c>
      <c r="AY575" s="17" t="s">
        <v>132</v>
      </c>
      <c r="BE575" s="190">
        <f>IF(N575="základní",J575,0)</f>
        <v>0</v>
      </c>
      <c r="BF575" s="190">
        <f>IF(N575="snížená",J575,0)</f>
        <v>0</v>
      </c>
      <c r="BG575" s="190">
        <f>IF(N575="zákl. přenesená",J575,0)</f>
        <v>0</v>
      </c>
      <c r="BH575" s="190">
        <f>IF(N575="sníž. přenesená",J575,0)</f>
        <v>0</v>
      </c>
      <c r="BI575" s="190">
        <f>IF(N575="nulová",J575,0)</f>
        <v>0</v>
      </c>
      <c r="BJ575" s="17" t="s">
        <v>85</v>
      </c>
      <c r="BK575" s="190">
        <f>ROUND(I575*H575,2)</f>
        <v>0</v>
      </c>
      <c r="BL575" s="17" t="s">
        <v>294</v>
      </c>
      <c r="BM575" s="189" t="s">
        <v>922</v>
      </c>
    </row>
    <row r="576" s="12" customFormat="1">
      <c r="B576" s="199"/>
      <c r="D576" s="191" t="s">
        <v>217</v>
      </c>
      <c r="E576" s="200" t="s">
        <v>1</v>
      </c>
      <c r="F576" s="201" t="s">
        <v>923</v>
      </c>
      <c r="H576" s="202">
        <v>5.0060000000000002</v>
      </c>
      <c r="I576" s="203"/>
      <c r="L576" s="199"/>
      <c r="M576" s="204"/>
      <c r="N576" s="205"/>
      <c r="O576" s="205"/>
      <c r="P576" s="205"/>
      <c r="Q576" s="205"/>
      <c r="R576" s="205"/>
      <c r="S576" s="205"/>
      <c r="T576" s="206"/>
      <c r="AT576" s="200" t="s">
        <v>217</v>
      </c>
      <c r="AU576" s="200" t="s">
        <v>87</v>
      </c>
      <c r="AV576" s="12" t="s">
        <v>87</v>
      </c>
      <c r="AW576" s="12" t="s">
        <v>32</v>
      </c>
      <c r="AX576" s="12" t="s">
        <v>77</v>
      </c>
      <c r="AY576" s="200" t="s">
        <v>132</v>
      </c>
    </row>
    <row r="577" s="12" customFormat="1">
      <c r="B577" s="199"/>
      <c r="D577" s="191" t="s">
        <v>217</v>
      </c>
      <c r="E577" s="200" t="s">
        <v>1</v>
      </c>
      <c r="F577" s="201" t="s">
        <v>923</v>
      </c>
      <c r="H577" s="202">
        <v>5.0060000000000002</v>
      </c>
      <c r="I577" s="203"/>
      <c r="L577" s="199"/>
      <c r="M577" s="204"/>
      <c r="N577" s="205"/>
      <c r="O577" s="205"/>
      <c r="P577" s="205"/>
      <c r="Q577" s="205"/>
      <c r="R577" s="205"/>
      <c r="S577" s="205"/>
      <c r="T577" s="206"/>
      <c r="AT577" s="200" t="s">
        <v>217</v>
      </c>
      <c r="AU577" s="200" t="s">
        <v>87</v>
      </c>
      <c r="AV577" s="12" t="s">
        <v>87</v>
      </c>
      <c r="AW577" s="12" t="s">
        <v>32</v>
      </c>
      <c r="AX577" s="12" t="s">
        <v>77</v>
      </c>
      <c r="AY577" s="200" t="s">
        <v>132</v>
      </c>
    </row>
    <row r="578" s="12" customFormat="1">
      <c r="B578" s="199"/>
      <c r="D578" s="191" t="s">
        <v>217</v>
      </c>
      <c r="E578" s="200" t="s">
        <v>1</v>
      </c>
      <c r="F578" s="201" t="s">
        <v>923</v>
      </c>
      <c r="H578" s="202">
        <v>5.0060000000000002</v>
      </c>
      <c r="I578" s="203"/>
      <c r="L578" s="199"/>
      <c r="M578" s="204"/>
      <c r="N578" s="205"/>
      <c r="O578" s="205"/>
      <c r="P578" s="205"/>
      <c r="Q578" s="205"/>
      <c r="R578" s="205"/>
      <c r="S578" s="205"/>
      <c r="T578" s="206"/>
      <c r="AT578" s="200" t="s">
        <v>217</v>
      </c>
      <c r="AU578" s="200" t="s">
        <v>87</v>
      </c>
      <c r="AV578" s="12" t="s">
        <v>87</v>
      </c>
      <c r="AW578" s="12" t="s">
        <v>32</v>
      </c>
      <c r="AX578" s="12" t="s">
        <v>77</v>
      </c>
      <c r="AY578" s="200" t="s">
        <v>132</v>
      </c>
    </row>
    <row r="579" s="12" customFormat="1">
      <c r="B579" s="199"/>
      <c r="D579" s="191" t="s">
        <v>217</v>
      </c>
      <c r="E579" s="200" t="s">
        <v>1</v>
      </c>
      <c r="F579" s="201" t="s">
        <v>923</v>
      </c>
      <c r="H579" s="202">
        <v>5.0060000000000002</v>
      </c>
      <c r="I579" s="203"/>
      <c r="L579" s="199"/>
      <c r="M579" s="204"/>
      <c r="N579" s="205"/>
      <c r="O579" s="205"/>
      <c r="P579" s="205"/>
      <c r="Q579" s="205"/>
      <c r="R579" s="205"/>
      <c r="S579" s="205"/>
      <c r="T579" s="206"/>
      <c r="AT579" s="200" t="s">
        <v>217</v>
      </c>
      <c r="AU579" s="200" t="s">
        <v>87</v>
      </c>
      <c r="AV579" s="12" t="s">
        <v>87</v>
      </c>
      <c r="AW579" s="12" t="s">
        <v>32</v>
      </c>
      <c r="AX579" s="12" t="s">
        <v>77</v>
      </c>
      <c r="AY579" s="200" t="s">
        <v>132</v>
      </c>
    </row>
    <row r="580" s="12" customFormat="1">
      <c r="B580" s="199"/>
      <c r="D580" s="191" t="s">
        <v>217</v>
      </c>
      <c r="E580" s="200" t="s">
        <v>1</v>
      </c>
      <c r="F580" s="201" t="s">
        <v>924</v>
      </c>
      <c r="H580" s="202">
        <v>1.6599999999999999</v>
      </c>
      <c r="I580" s="203"/>
      <c r="L580" s="199"/>
      <c r="M580" s="204"/>
      <c r="N580" s="205"/>
      <c r="O580" s="205"/>
      <c r="P580" s="205"/>
      <c r="Q580" s="205"/>
      <c r="R580" s="205"/>
      <c r="S580" s="205"/>
      <c r="T580" s="206"/>
      <c r="AT580" s="200" t="s">
        <v>217</v>
      </c>
      <c r="AU580" s="200" t="s">
        <v>87</v>
      </c>
      <c r="AV580" s="12" t="s">
        <v>87</v>
      </c>
      <c r="AW580" s="12" t="s">
        <v>32</v>
      </c>
      <c r="AX580" s="12" t="s">
        <v>77</v>
      </c>
      <c r="AY580" s="200" t="s">
        <v>132</v>
      </c>
    </row>
    <row r="581" s="12" customFormat="1">
      <c r="B581" s="199"/>
      <c r="D581" s="191" t="s">
        <v>217</v>
      </c>
      <c r="E581" s="200" t="s">
        <v>1</v>
      </c>
      <c r="F581" s="201" t="s">
        <v>925</v>
      </c>
      <c r="H581" s="202">
        <v>1.45</v>
      </c>
      <c r="I581" s="203"/>
      <c r="L581" s="199"/>
      <c r="M581" s="204"/>
      <c r="N581" s="205"/>
      <c r="O581" s="205"/>
      <c r="P581" s="205"/>
      <c r="Q581" s="205"/>
      <c r="R581" s="205"/>
      <c r="S581" s="205"/>
      <c r="T581" s="206"/>
      <c r="AT581" s="200" t="s">
        <v>217</v>
      </c>
      <c r="AU581" s="200" t="s">
        <v>87</v>
      </c>
      <c r="AV581" s="12" t="s">
        <v>87</v>
      </c>
      <c r="AW581" s="12" t="s">
        <v>32</v>
      </c>
      <c r="AX581" s="12" t="s">
        <v>77</v>
      </c>
      <c r="AY581" s="200" t="s">
        <v>132</v>
      </c>
    </row>
    <row r="582" s="12" customFormat="1">
      <c r="B582" s="199"/>
      <c r="D582" s="191" t="s">
        <v>217</v>
      </c>
      <c r="E582" s="200" t="s">
        <v>1</v>
      </c>
      <c r="F582" s="201" t="s">
        <v>926</v>
      </c>
      <c r="H582" s="202">
        <v>3.5699999999999998</v>
      </c>
      <c r="I582" s="203"/>
      <c r="L582" s="199"/>
      <c r="M582" s="204"/>
      <c r="N582" s="205"/>
      <c r="O582" s="205"/>
      <c r="P582" s="205"/>
      <c r="Q582" s="205"/>
      <c r="R582" s="205"/>
      <c r="S582" s="205"/>
      <c r="T582" s="206"/>
      <c r="AT582" s="200" t="s">
        <v>217</v>
      </c>
      <c r="AU582" s="200" t="s">
        <v>87</v>
      </c>
      <c r="AV582" s="12" t="s">
        <v>87</v>
      </c>
      <c r="AW582" s="12" t="s">
        <v>32</v>
      </c>
      <c r="AX582" s="12" t="s">
        <v>77</v>
      </c>
      <c r="AY582" s="200" t="s">
        <v>132</v>
      </c>
    </row>
    <row r="583" s="12" customFormat="1">
      <c r="B583" s="199"/>
      <c r="D583" s="191" t="s">
        <v>217</v>
      </c>
      <c r="E583" s="200" t="s">
        <v>1</v>
      </c>
      <c r="F583" s="201" t="s">
        <v>927</v>
      </c>
      <c r="H583" s="202">
        <v>2.4119999999999999</v>
      </c>
      <c r="I583" s="203"/>
      <c r="L583" s="199"/>
      <c r="M583" s="204"/>
      <c r="N583" s="205"/>
      <c r="O583" s="205"/>
      <c r="P583" s="205"/>
      <c r="Q583" s="205"/>
      <c r="R583" s="205"/>
      <c r="S583" s="205"/>
      <c r="T583" s="206"/>
      <c r="AT583" s="200" t="s">
        <v>217</v>
      </c>
      <c r="AU583" s="200" t="s">
        <v>87</v>
      </c>
      <c r="AV583" s="12" t="s">
        <v>87</v>
      </c>
      <c r="AW583" s="12" t="s">
        <v>32</v>
      </c>
      <c r="AX583" s="12" t="s">
        <v>77</v>
      </c>
      <c r="AY583" s="200" t="s">
        <v>132</v>
      </c>
    </row>
    <row r="584" s="12" customFormat="1">
      <c r="B584" s="199"/>
      <c r="D584" s="191" t="s">
        <v>217</v>
      </c>
      <c r="E584" s="200" t="s">
        <v>1</v>
      </c>
      <c r="F584" s="201" t="s">
        <v>928</v>
      </c>
      <c r="H584" s="202">
        <v>4.4390000000000001</v>
      </c>
      <c r="I584" s="203"/>
      <c r="L584" s="199"/>
      <c r="M584" s="204"/>
      <c r="N584" s="205"/>
      <c r="O584" s="205"/>
      <c r="P584" s="205"/>
      <c r="Q584" s="205"/>
      <c r="R584" s="205"/>
      <c r="S584" s="205"/>
      <c r="T584" s="206"/>
      <c r="AT584" s="200" t="s">
        <v>217</v>
      </c>
      <c r="AU584" s="200" t="s">
        <v>87</v>
      </c>
      <c r="AV584" s="12" t="s">
        <v>87</v>
      </c>
      <c r="AW584" s="12" t="s">
        <v>32</v>
      </c>
      <c r="AX584" s="12" t="s">
        <v>77</v>
      </c>
      <c r="AY584" s="200" t="s">
        <v>132</v>
      </c>
    </row>
    <row r="585" s="12" customFormat="1">
      <c r="B585" s="199"/>
      <c r="D585" s="191" t="s">
        <v>217</v>
      </c>
      <c r="E585" s="200" t="s">
        <v>1</v>
      </c>
      <c r="F585" s="201" t="s">
        <v>929</v>
      </c>
      <c r="H585" s="202">
        <v>5.5739999999999998</v>
      </c>
      <c r="I585" s="203"/>
      <c r="L585" s="199"/>
      <c r="M585" s="204"/>
      <c r="N585" s="205"/>
      <c r="O585" s="205"/>
      <c r="P585" s="205"/>
      <c r="Q585" s="205"/>
      <c r="R585" s="205"/>
      <c r="S585" s="205"/>
      <c r="T585" s="206"/>
      <c r="AT585" s="200" t="s">
        <v>217</v>
      </c>
      <c r="AU585" s="200" t="s">
        <v>87</v>
      </c>
      <c r="AV585" s="12" t="s">
        <v>87</v>
      </c>
      <c r="AW585" s="12" t="s">
        <v>32</v>
      </c>
      <c r="AX585" s="12" t="s">
        <v>77</v>
      </c>
      <c r="AY585" s="200" t="s">
        <v>132</v>
      </c>
    </row>
    <row r="586" s="12" customFormat="1">
      <c r="B586" s="199"/>
      <c r="D586" s="191" t="s">
        <v>217</v>
      </c>
      <c r="E586" s="200" t="s">
        <v>1</v>
      </c>
      <c r="F586" s="201" t="s">
        <v>930</v>
      </c>
      <c r="H586" s="202">
        <v>1.2</v>
      </c>
      <c r="I586" s="203"/>
      <c r="L586" s="199"/>
      <c r="M586" s="204"/>
      <c r="N586" s="205"/>
      <c r="O586" s="205"/>
      <c r="P586" s="205"/>
      <c r="Q586" s="205"/>
      <c r="R586" s="205"/>
      <c r="S586" s="205"/>
      <c r="T586" s="206"/>
      <c r="AT586" s="200" t="s">
        <v>217</v>
      </c>
      <c r="AU586" s="200" t="s">
        <v>87</v>
      </c>
      <c r="AV586" s="12" t="s">
        <v>87</v>
      </c>
      <c r="AW586" s="12" t="s">
        <v>32</v>
      </c>
      <c r="AX586" s="12" t="s">
        <v>77</v>
      </c>
      <c r="AY586" s="200" t="s">
        <v>132</v>
      </c>
    </row>
    <row r="587" s="12" customFormat="1">
      <c r="B587" s="199"/>
      <c r="D587" s="191" t="s">
        <v>217</v>
      </c>
      <c r="E587" s="200" t="s">
        <v>1</v>
      </c>
      <c r="F587" s="201" t="s">
        <v>931</v>
      </c>
      <c r="H587" s="202">
        <v>1.7</v>
      </c>
      <c r="I587" s="203"/>
      <c r="L587" s="199"/>
      <c r="M587" s="204"/>
      <c r="N587" s="205"/>
      <c r="O587" s="205"/>
      <c r="P587" s="205"/>
      <c r="Q587" s="205"/>
      <c r="R587" s="205"/>
      <c r="S587" s="205"/>
      <c r="T587" s="206"/>
      <c r="AT587" s="200" t="s">
        <v>217</v>
      </c>
      <c r="AU587" s="200" t="s">
        <v>87</v>
      </c>
      <c r="AV587" s="12" t="s">
        <v>87</v>
      </c>
      <c r="AW587" s="12" t="s">
        <v>32</v>
      </c>
      <c r="AX587" s="12" t="s">
        <v>77</v>
      </c>
      <c r="AY587" s="200" t="s">
        <v>132</v>
      </c>
    </row>
    <row r="588" s="12" customFormat="1">
      <c r="B588" s="199"/>
      <c r="D588" s="191" t="s">
        <v>217</v>
      </c>
      <c r="E588" s="200" t="s">
        <v>1</v>
      </c>
      <c r="F588" s="201" t="s">
        <v>932</v>
      </c>
      <c r="H588" s="202">
        <v>2.2850000000000001</v>
      </c>
      <c r="I588" s="203"/>
      <c r="L588" s="199"/>
      <c r="M588" s="204"/>
      <c r="N588" s="205"/>
      <c r="O588" s="205"/>
      <c r="P588" s="205"/>
      <c r="Q588" s="205"/>
      <c r="R588" s="205"/>
      <c r="S588" s="205"/>
      <c r="T588" s="206"/>
      <c r="AT588" s="200" t="s">
        <v>217</v>
      </c>
      <c r="AU588" s="200" t="s">
        <v>87</v>
      </c>
      <c r="AV588" s="12" t="s">
        <v>87</v>
      </c>
      <c r="AW588" s="12" t="s">
        <v>32</v>
      </c>
      <c r="AX588" s="12" t="s">
        <v>77</v>
      </c>
      <c r="AY588" s="200" t="s">
        <v>132</v>
      </c>
    </row>
    <row r="589" s="13" customFormat="1">
      <c r="B589" s="207"/>
      <c r="D589" s="191" t="s">
        <v>217</v>
      </c>
      <c r="E589" s="208" t="s">
        <v>1</v>
      </c>
      <c r="F589" s="209" t="s">
        <v>220</v>
      </c>
      <c r="H589" s="210">
        <v>44.314</v>
      </c>
      <c r="I589" s="211"/>
      <c r="L589" s="207"/>
      <c r="M589" s="212"/>
      <c r="N589" s="213"/>
      <c r="O589" s="213"/>
      <c r="P589" s="213"/>
      <c r="Q589" s="213"/>
      <c r="R589" s="213"/>
      <c r="S589" s="213"/>
      <c r="T589" s="214"/>
      <c r="AT589" s="208" t="s">
        <v>217</v>
      </c>
      <c r="AU589" s="208" t="s">
        <v>87</v>
      </c>
      <c r="AV589" s="13" t="s">
        <v>139</v>
      </c>
      <c r="AW589" s="13" t="s">
        <v>32</v>
      </c>
      <c r="AX589" s="13" t="s">
        <v>85</v>
      </c>
      <c r="AY589" s="208" t="s">
        <v>132</v>
      </c>
    </row>
    <row r="590" s="1" customFormat="1" ht="24" customHeight="1">
      <c r="B590" s="177"/>
      <c r="C590" s="178" t="s">
        <v>933</v>
      </c>
      <c r="D590" s="178" t="s">
        <v>135</v>
      </c>
      <c r="E590" s="179" t="s">
        <v>934</v>
      </c>
      <c r="F590" s="180" t="s">
        <v>935</v>
      </c>
      <c r="G590" s="181" t="s">
        <v>312</v>
      </c>
      <c r="H590" s="182">
        <v>0.0030000000000000001</v>
      </c>
      <c r="I590" s="183"/>
      <c r="J590" s="184">
        <f>ROUND(I590*H590,2)</f>
        <v>0</v>
      </c>
      <c r="K590" s="180" t="s">
        <v>1</v>
      </c>
      <c r="L590" s="36"/>
      <c r="M590" s="185" t="s">
        <v>1</v>
      </c>
      <c r="N590" s="186" t="s">
        <v>42</v>
      </c>
      <c r="O590" s="72"/>
      <c r="P590" s="187">
        <f>O590*H590</f>
        <v>0</v>
      </c>
      <c r="Q590" s="187">
        <v>0</v>
      </c>
      <c r="R590" s="187">
        <f>Q590*H590</f>
        <v>0</v>
      </c>
      <c r="S590" s="187">
        <v>0</v>
      </c>
      <c r="T590" s="188">
        <f>S590*H590</f>
        <v>0</v>
      </c>
      <c r="AR590" s="189" t="s">
        <v>294</v>
      </c>
      <c r="AT590" s="189" t="s">
        <v>135</v>
      </c>
      <c r="AU590" s="189" t="s">
        <v>87</v>
      </c>
      <c r="AY590" s="17" t="s">
        <v>132</v>
      </c>
      <c r="BE590" s="190">
        <f>IF(N590="základní",J590,0)</f>
        <v>0</v>
      </c>
      <c r="BF590" s="190">
        <f>IF(N590="snížená",J590,0)</f>
        <v>0</v>
      </c>
      <c r="BG590" s="190">
        <f>IF(N590="zákl. přenesená",J590,0)</f>
        <v>0</v>
      </c>
      <c r="BH590" s="190">
        <f>IF(N590="sníž. přenesená",J590,0)</f>
        <v>0</v>
      </c>
      <c r="BI590" s="190">
        <f>IF(N590="nulová",J590,0)</f>
        <v>0</v>
      </c>
      <c r="BJ590" s="17" t="s">
        <v>85</v>
      </c>
      <c r="BK590" s="190">
        <f>ROUND(I590*H590,2)</f>
        <v>0</v>
      </c>
      <c r="BL590" s="17" t="s">
        <v>294</v>
      </c>
      <c r="BM590" s="189" t="s">
        <v>936</v>
      </c>
    </row>
    <row r="591" s="11" customFormat="1" ht="22.8" customHeight="1">
      <c r="B591" s="164"/>
      <c r="D591" s="165" t="s">
        <v>76</v>
      </c>
      <c r="E591" s="175" t="s">
        <v>937</v>
      </c>
      <c r="F591" s="175" t="s">
        <v>938</v>
      </c>
      <c r="I591" s="167"/>
      <c r="J591" s="176">
        <f>BK591</f>
        <v>0</v>
      </c>
      <c r="L591" s="164"/>
      <c r="M591" s="169"/>
      <c r="N591" s="170"/>
      <c r="O591" s="170"/>
      <c r="P591" s="171">
        <f>SUM(P592:P613)</f>
        <v>0</v>
      </c>
      <c r="Q591" s="170"/>
      <c r="R591" s="171">
        <f>SUM(R592:R613)</f>
        <v>3.0584043999999997</v>
      </c>
      <c r="S591" s="170"/>
      <c r="T591" s="172">
        <f>SUM(T592:T613)</f>
        <v>0</v>
      </c>
      <c r="AR591" s="165" t="s">
        <v>87</v>
      </c>
      <c r="AT591" s="173" t="s">
        <v>76</v>
      </c>
      <c r="AU591" s="173" t="s">
        <v>85</v>
      </c>
      <c r="AY591" s="165" t="s">
        <v>132</v>
      </c>
      <c r="BK591" s="174">
        <f>SUM(BK592:BK613)</f>
        <v>0</v>
      </c>
    </row>
    <row r="592" s="1" customFormat="1" ht="16.5" customHeight="1">
      <c r="B592" s="177"/>
      <c r="C592" s="178" t="s">
        <v>939</v>
      </c>
      <c r="D592" s="178" t="s">
        <v>135</v>
      </c>
      <c r="E592" s="179" t="s">
        <v>940</v>
      </c>
      <c r="F592" s="180" t="s">
        <v>941</v>
      </c>
      <c r="G592" s="181" t="s">
        <v>248</v>
      </c>
      <c r="H592" s="182">
        <v>63.780000000000001</v>
      </c>
      <c r="I592" s="183"/>
      <c r="J592" s="184">
        <f>ROUND(I592*H592,2)</f>
        <v>0</v>
      </c>
      <c r="K592" s="180" t="s">
        <v>1</v>
      </c>
      <c r="L592" s="36"/>
      <c r="M592" s="185" t="s">
        <v>1</v>
      </c>
      <c r="N592" s="186" t="s">
        <v>42</v>
      </c>
      <c r="O592" s="72"/>
      <c r="P592" s="187">
        <f>O592*H592</f>
        <v>0</v>
      </c>
      <c r="Q592" s="187">
        <v>0.00029999999999999997</v>
      </c>
      <c r="R592" s="187">
        <f>Q592*H592</f>
        <v>0.019133999999999998</v>
      </c>
      <c r="S592" s="187">
        <v>0</v>
      </c>
      <c r="T592" s="188">
        <f>S592*H592</f>
        <v>0</v>
      </c>
      <c r="AR592" s="189" t="s">
        <v>294</v>
      </c>
      <c r="AT592" s="189" t="s">
        <v>135</v>
      </c>
      <c r="AU592" s="189" t="s">
        <v>87</v>
      </c>
      <c r="AY592" s="17" t="s">
        <v>132</v>
      </c>
      <c r="BE592" s="190">
        <f>IF(N592="základní",J592,0)</f>
        <v>0</v>
      </c>
      <c r="BF592" s="190">
        <f>IF(N592="snížená",J592,0)</f>
        <v>0</v>
      </c>
      <c r="BG592" s="190">
        <f>IF(N592="zákl. přenesená",J592,0)</f>
        <v>0</v>
      </c>
      <c r="BH592" s="190">
        <f>IF(N592="sníž. přenesená",J592,0)</f>
        <v>0</v>
      </c>
      <c r="BI592" s="190">
        <f>IF(N592="nulová",J592,0)</f>
        <v>0</v>
      </c>
      <c r="BJ592" s="17" t="s">
        <v>85</v>
      </c>
      <c r="BK592" s="190">
        <f>ROUND(I592*H592,2)</f>
        <v>0</v>
      </c>
      <c r="BL592" s="17" t="s">
        <v>294</v>
      </c>
      <c r="BM592" s="189" t="s">
        <v>942</v>
      </c>
    </row>
    <row r="593" s="12" customFormat="1">
      <c r="B593" s="199"/>
      <c r="D593" s="191" t="s">
        <v>217</v>
      </c>
      <c r="E593" s="200" t="s">
        <v>1</v>
      </c>
      <c r="F593" s="201" t="s">
        <v>368</v>
      </c>
      <c r="H593" s="202">
        <v>24.66</v>
      </c>
      <c r="I593" s="203"/>
      <c r="L593" s="199"/>
      <c r="M593" s="204"/>
      <c r="N593" s="205"/>
      <c r="O593" s="205"/>
      <c r="P593" s="205"/>
      <c r="Q593" s="205"/>
      <c r="R593" s="205"/>
      <c r="S593" s="205"/>
      <c r="T593" s="206"/>
      <c r="AT593" s="200" t="s">
        <v>217</v>
      </c>
      <c r="AU593" s="200" t="s">
        <v>87</v>
      </c>
      <c r="AV593" s="12" t="s">
        <v>87</v>
      </c>
      <c r="AW593" s="12" t="s">
        <v>32</v>
      </c>
      <c r="AX593" s="12" t="s">
        <v>77</v>
      </c>
      <c r="AY593" s="200" t="s">
        <v>132</v>
      </c>
    </row>
    <row r="594" s="12" customFormat="1">
      <c r="B594" s="199"/>
      <c r="D594" s="191" t="s">
        <v>217</v>
      </c>
      <c r="E594" s="200" t="s">
        <v>1</v>
      </c>
      <c r="F594" s="201" t="s">
        <v>611</v>
      </c>
      <c r="H594" s="202">
        <v>39.119999999999997</v>
      </c>
      <c r="I594" s="203"/>
      <c r="L594" s="199"/>
      <c r="M594" s="204"/>
      <c r="N594" s="205"/>
      <c r="O594" s="205"/>
      <c r="P594" s="205"/>
      <c r="Q594" s="205"/>
      <c r="R594" s="205"/>
      <c r="S594" s="205"/>
      <c r="T594" s="206"/>
      <c r="AT594" s="200" t="s">
        <v>217</v>
      </c>
      <c r="AU594" s="200" t="s">
        <v>87</v>
      </c>
      <c r="AV594" s="12" t="s">
        <v>87</v>
      </c>
      <c r="AW594" s="12" t="s">
        <v>32</v>
      </c>
      <c r="AX594" s="12" t="s">
        <v>77</v>
      </c>
      <c r="AY594" s="200" t="s">
        <v>132</v>
      </c>
    </row>
    <row r="595" s="13" customFormat="1">
      <c r="B595" s="207"/>
      <c r="D595" s="191" t="s">
        <v>217</v>
      </c>
      <c r="E595" s="208" t="s">
        <v>1</v>
      </c>
      <c r="F595" s="209" t="s">
        <v>220</v>
      </c>
      <c r="H595" s="210">
        <v>63.780000000000001</v>
      </c>
      <c r="I595" s="211"/>
      <c r="L595" s="207"/>
      <c r="M595" s="212"/>
      <c r="N595" s="213"/>
      <c r="O595" s="213"/>
      <c r="P595" s="213"/>
      <c r="Q595" s="213"/>
      <c r="R595" s="213"/>
      <c r="S595" s="213"/>
      <c r="T595" s="214"/>
      <c r="AT595" s="208" t="s">
        <v>217</v>
      </c>
      <c r="AU595" s="208" t="s">
        <v>87</v>
      </c>
      <c r="AV595" s="13" t="s">
        <v>139</v>
      </c>
      <c r="AW595" s="13" t="s">
        <v>32</v>
      </c>
      <c r="AX595" s="13" t="s">
        <v>85</v>
      </c>
      <c r="AY595" s="208" t="s">
        <v>132</v>
      </c>
    </row>
    <row r="596" s="1" customFormat="1" ht="24" customHeight="1">
      <c r="B596" s="177"/>
      <c r="C596" s="178" t="s">
        <v>943</v>
      </c>
      <c r="D596" s="178" t="s">
        <v>135</v>
      </c>
      <c r="E596" s="179" t="s">
        <v>944</v>
      </c>
      <c r="F596" s="180" t="s">
        <v>945</v>
      </c>
      <c r="G596" s="181" t="s">
        <v>232</v>
      </c>
      <c r="H596" s="182">
        <v>3.1000000000000001</v>
      </c>
      <c r="I596" s="183"/>
      <c r="J596" s="184">
        <f>ROUND(I596*H596,2)</f>
        <v>0</v>
      </c>
      <c r="K596" s="180" t="s">
        <v>1</v>
      </c>
      <c r="L596" s="36"/>
      <c r="M596" s="185" t="s">
        <v>1</v>
      </c>
      <c r="N596" s="186" t="s">
        <v>42</v>
      </c>
      <c r="O596" s="72"/>
      <c r="P596" s="187">
        <f>O596*H596</f>
        <v>0</v>
      </c>
      <c r="Q596" s="187">
        <v>0.00123</v>
      </c>
      <c r="R596" s="187">
        <f>Q596*H596</f>
        <v>0.003813</v>
      </c>
      <c r="S596" s="187">
        <v>0</v>
      </c>
      <c r="T596" s="188">
        <f>S596*H596</f>
        <v>0</v>
      </c>
      <c r="AR596" s="189" t="s">
        <v>294</v>
      </c>
      <c r="AT596" s="189" t="s">
        <v>135</v>
      </c>
      <c r="AU596" s="189" t="s">
        <v>87</v>
      </c>
      <c r="AY596" s="17" t="s">
        <v>132</v>
      </c>
      <c r="BE596" s="190">
        <f>IF(N596="základní",J596,0)</f>
        <v>0</v>
      </c>
      <c r="BF596" s="190">
        <f>IF(N596="snížená",J596,0)</f>
        <v>0</v>
      </c>
      <c r="BG596" s="190">
        <f>IF(N596="zákl. přenesená",J596,0)</f>
        <v>0</v>
      </c>
      <c r="BH596" s="190">
        <f>IF(N596="sníž. přenesená",J596,0)</f>
        <v>0</v>
      </c>
      <c r="BI596" s="190">
        <f>IF(N596="nulová",J596,0)</f>
        <v>0</v>
      </c>
      <c r="BJ596" s="17" t="s">
        <v>85</v>
      </c>
      <c r="BK596" s="190">
        <f>ROUND(I596*H596,2)</f>
        <v>0</v>
      </c>
      <c r="BL596" s="17" t="s">
        <v>294</v>
      </c>
      <c r="BM596" s="189" t="s">
        <v>946</v>
      </c>
    </row>
    <row r="597" s="12" customFormat="1">
      <c r="B597" s="199"/>
      <c r="D597" s="191" t="s">
        <v>217</v>
      </c>
      <c r="E597" s="200" t="s">
        <v>1</v>
      </c>
      <c r="F597" s="201" t="s">
        <v>947</v>
      </c>
      <c r="H597" s="202">
        <v>3.1000000000000001</v>
      </c>
      <c r="I597" s="203"/>
      <c r="L597" s="199"/>
      <c r="M597" s="204"/>
      <c r="N597" s="205"/>
      <c r="O597" s="205"/>
      <c r="P597" s="205"/>
      <c r="Q597" s="205"/>
      <c r="R597" s="205"/>
      <c r="S597" s="205"/>
      <c r="T597" s="206"/>
      <c r="AT597" s="200" t="s">
        <v>217</v>
      </c>
      <c r="AU597" s="200" t="s">
        <v>87</v>
      </c>
      <c r="AV597" s="12" t="s">
        <v>87</v>
      </c>
      <c r="AW597" s="12" t="s">
        <v>32</v>
      </c>
      <c r="AX597" s="12" t="s">
        <v>85</v>
      </c>
      <c r="AY597" s="200" t="s">
        <v>132</v>
      </c>
    </row>
    <row r="598" s="1" customFormat="1" ht="24" customHeight="1">
      <c r="B598" s="177"/>
      <c r="C598" s="215" t="s">
        <v>948</v>
      </c>
      <c r="D598" s="215" t="s">
        <v>317</v>
      </c>
      <c r="E598" s="216" t="s">
        <v>949</v>
      </c>
      <c r="F598" s="217" t="s">
        <v>950</v>
      </c>
      <c r="G598" s="218" t="s">
        <v>248</v>
      </c>
      <c r="H598" s="219">
        <v>3.4100000000000001</v>
      </c>
      <c r="I598" s="220"/>
      <c r="J598" s="221">
        <f>ROUND(I598*H598,2)</f>
        <v>0</v>
      </c>
      <c r="K598" s="217" t="s">
        <v>1</v>
      </c>
      <c r="L598" s="222"/>
      <c r="M598" s="223" t="s">
        <v>1</v>
      </c>
      <c r="N598" s="224" t="s">
        <v>42</v>
      </c>
      <c r="O598" s="72"/>
      <c r="P598" s="187">
        <f>O598*H598</f>
        <v>0</v>
      </c>
      <c r="Q598" s="187">
        <v>0.019199999999999998</v>
      </c>
      <c r="R598" s="187">
        <f>Q598*H598</f>
        <v>0.065472000000000002</v>
      </c>
      <c r="S598" s="187">
        <v>0</v>
      </c>
      <c r="T598" s="188">
        <f>S598*H598</f>
        <v>0</v>
      </c>
      <c r="AR598" s="189" t="s">
        <v>382</v>
      </c>
      <c r="AT598" s="189" t="s">
        <v>317</v>
      </c>
      <c r="AU598" s="189" t="s">
        <v>87</v>
      </c>
      <c r="AY598" s="17" t="s">
        <v>132</v>
      </c>
      <c r="BE598" s="190">
        <f>IF(N598="základní",J598,0)</f>
        <v>0</v>
      </c>
      <c r="BF598" s="190">
        <f>IF(N598="snížená",J598,0)</f>
        <v>0</v>
      </c>
      <c r="BG598" s="190">
        <f>IF(N598="zákl. přenesená",J598,0)</f>
        <v>0</v>
      </c>
      <c r="BH598" s="190">
        <f>IF(N598="sníž. přenesená",J598,0)</f>
        <v>0</v>
      </c>
      <c r="BI598" s="190">
        <f>IF(N598="nulová",J598,0)</f>
        <v>0</v>
      </c>
      <c r="BJ598" s="17" t="s">
        <v>85</v>
      </c>
      <c r="BK598" s="190">
        <f>ROUND(I598*H598,2)</f>
        <v>0</v>
      </c>
      <c r="BL598" s="17" t="s">
        <v>294</v>
      </c>
      <c r="BM598" s="189" t="s">
        <v>951</v>
      </c>
    </row>
    <row r="599" s="12" customFormat="1">
      <c r="B599" s="199"/>
      <c r="D599" s="191" t="s">
        <v>217</v>
      </c>
      <c r="E599" s="200" t="s">
        <v>1</v>
      </c>
      <c r="F599" s="201" t="s">
        <v>952</v>
      </c>
      <c r="H599" s="202">
        <v>3.4100000000000001</v>
      </c>
      <c r="I599" s="203"/>
      <c r="L599" s="199"/>
      <c r="M599" s="204"/>
      <c r="N599" s="205"/>
      <c r="O599" s="205"/>
      <c r="P599" s="205"/>
      <c r="Q599" s="205"/>
      <c r="R599" s="205"/>
      <c r="S599" s="205"/>
      <c r="T599" s="206"/>
      <c r="AT599" s="200" t="s">
        <v>217</v>
      </c>
      <c r="AU599" s="200" t="s">
        <v>87</v>
      </c>
      <c r="AV599" s="12" t="s">
        <v>87</v>
      </c>
      <c r="AW599" s="12" t="s">
        <v>32</v>
      </c>
      <c r="AX599" s="12" t="s">
        <v>85</v>
      </c>
      <c r="AY599" s="200" t="s">
        <v>132</v>
      </c>
    </row>
    <row r="600" s="1" customFormat="1" ht="36" customHeight="1">
      <c r="B600" s="177"/>
      <c r="C600" s="178" t="s">
        <v>953</v>
      </c>
      <c r="D600" s="178" t="s">
        <v>135</v>
      </c>
      <c r="E600" s="179" t="s">
        <v>954</v>
      </c>
      <c r="F600" s="180" t="s">
        <v>955</v>
      </c>
      <c r="G600" s="181" t="s">
        <v>248</v>
      </c>
      <c r="H600" s="182">
        <v>63.780000000000001</v>
      </c>
      <c r="I600" s="183"/>
      <c r="J600" s="184">
        <f>ROUND(I600*H600,2)</f>
        <v>0</v>
      </c>
      <c r="K600" s="180" t="s">
        <v>1</v>
      </c>
      <c r="L600" s="36"/>
      <c r="M600" s="185" t="s">
        <v>1</v>
      </c>
      <c r="N600" s="186" t="s">
        <v>42</v>
      </c>
      <c r="O600" s="72"/>
      <c r="P600" s="187">
        <f>O600*H600</f>
        <v>0</v>
      </c>
      <c r="Q600" s="187">
        <v>0.0025999999999999999</v>
      </c>
      <c r="R600" s="187">
        <f>Q600*H600</f>
        <v>0.165828</v>
      </c>
      <c r="S600" s="187">
        <v>0</v>
      </c>
      <c r="T600" s="188">
        <f>S600*H600</f>
        <v>0</v>
      </c>
      <c r="AR600" s="189" t="s">
        <v>294</v>
      </c>
      <c r="AT600" s="189" t="s">
        <v>135</v>
      </c>
      <c r="AU600" s="189" t="s">
        <v>87</v>
      </c>
      <c r="AY600" s="17" t="s">
        <v>132</v>
      </c>
      <c r="BE600" s="190">
        <f>IF(N600="základní",J600,0)</f>
        <v>0</v>
      </c>
      <c r="BF600" s="190">
        <f>IF(N600="snížená",J600,0)</f>
        <v>0</v>
      </c>
      <c r="BG600" s="190">
        <f>IF(N600="zákl. přenesená",J600,0)</f>
        <v>0</v>
      </c>
      <c r="BH600" s="190">
        <f>IF(N600="sníž. přenesená",J600,0)</f>
        <v>0</v>
      </c>
      <c r="BI600" s="190">
        <f>IF(N600="nulová",J600,0)</f>
        <v>0</v>
      </c>
      <c r="BJ600" s="17" t="s">
        <v>85</v>
      </c>
      <c r="BK600" s="190">
        <f>ROUND(I600*H600,2)</f>
        <v>0</v>
      </c>
      <c r="BL600" s="17" t="s">
        <v>294</v>
      </c>
      <c r="BM600" s="189" t="s">
        <v>956</v>
      </c>
    </row>
    <row r="601" s="12" customFormat="1">
      <c r="B601" s="199"/>
      <c r="D601" s="191" t="s">
        <v>217</v>
      </c>
      <c r="E601" s="200" t="s">
        <v>1</v>
      </c>
      <c r="F601" s="201" t="s">
        <v>368</v>
      </c>
      <c r="H601" s="202">
        <v>24.66</v>
      </c>
      <c r="I601" s="203"/>
      <c r="L601" s="199"/>
      <c r="M601" s="204"/>
      <c r="N601" s="205"/>
      <c r="O601" s="205"/>
      <c r="P601" s="205"/>
      <c r="Q601" s="205"/>
      <c r="R601" s="205"/>
      <c r="S601" s="205"/>
      <c r="T601" s="206"/>
      <c r="AT601" s="200" t="s">
        <v>217</v>
      </c>
      <c r="AU601" s="200" t="s">
        <v>87</v>
      </c>
      <c r="AV601" s="12" t="s">
        <v>87</v>
      </c>
      <c r="AW601" s="12" t="s">
        <v>32</v>
      </c>
      <c r="AX601" s="12" t="s">
        <v>77</v>
      </c>
      <c r="AY601" s="200" t="s">
        <v>132</v>
      </c>
    </row>
    <row r="602" s="12" customFormat="1">
      <c r="B602" s="199"/>
      <c r="D602" s="191" t="s">
        <v>217</v>
      </c>
      <c r="E602" s="200" t="s">
        <v>1</v>
      </c>
      <c r="F602" s="201" t="s">
        <v>611</v>
      </c>
      <c r="H602" s="202">
        <v>39.119999999999997</v>
      </c>
      <c r="I602" s="203"/>
      <c r="L602" s="199"/>
      <c r="M602" s="204"/>
      <c r="N602" s="205"/>
      <c r="O602" s="205"/>
      <c r="P602" s="205"/>
      <c r="Q602" s="205"/>
      <c r="R602" s="205"/>
      <c r="S602" s="205"/>
      <c r="T602" s="206"/>
      <c r="AT602" s="200" t="s">
        <v>217</v>
      </c>
      <c r="AU602" s="200" t="s">
        <v>87</v>
      </c>
      <c r="AV602" s="12" t="s">
        <v>87</v>
      </c>
      <c r="AW602" s="12" t="s">
        <v>32</v>
      </c>
      <c r="AX602" s="12" t="s">
        <v>77</v>
      </c>
      <c r="AY602" s="200" t="s">
        <v>132</v>
      </c>
    </row>
    <row r="603" s="13" customFormat="1">
      <c r="B603" s="207"/>
      <c r="D603" s="191" t="s">
        <v>217</v>
      </c>
      <c r="E603" s="208" t="s">
        <v>1</v>
      </c>
      <c r="F603" s="209" t="s">
        <v>220</v>
      </c>
      <c r="H603" s="210">
        <v>63.780000000000001</v>
      </c>
      <c r="I603" s="211"/>
      <c r="L603" s="207"/>
      <c r="M603" s="212"/>
      <c r="N603" s="213"/>
      <c r="O603" s="213"/>
      <c r="P603" s="213"/>
      <c r="Q603" s="213"/>
      <c r="R603" s="213"/>
      <c r="S603" s="213"/>
      <c r="T603" s="214"/>
      <c r="AT603" s="208" t="s">
        <v>217</v>
      </c>
      <c r="AU603" s="208" t="s">
        <v>87</v>
      </c>
      <c r="AV603" s="13" t="s">
        <v>139</v>
      </c>
      <c r="AW603" s="13" t="s">
        <v>32</v>
      </c>
      <c r="AX603" s="13" t="s">
        <v>85</v>
      </c>
      <c r="AY603" s="208" t="s">
        <v>132</v>
      </c>
    </row>
    <row r="604" s="1" customFormat="1" ht="16.5" customHeight="1">
      <c r="B604" s="177"/>
      <c r="C604" s="215" t="s">
        <v>957</v>
      </c>
      <c r="D604" s="215" t="s">
        <v>317</v>
      </c>
      <c r="E604" s="216" t="s">
        <v>958</v>
      </c>
      <c r="F604" s="217" t="s">
        <v>959</v>
      </c>
      <c r="G604" s="218" t="s">
        <v>248</v>
      </c>
      <c r="H604" s="219">
        <v>76.536000000000001</v>
      </c>
      <c r="I604" s="220"/>
      <c r="J604" s="221">
        <f>ROUND(I604*H604,2)</f>
        <v>0</v>
      </c>
      <c r="K604" s="217" t="s">
        <v>1</v>
      </c>
      <c r="L604" s="222"/>
      <c r="M604" s="223" t="s">
        <v>1</v>
      </c>
      <c r="N604" s="224" t="s">
        <v>42</v>
      </c>
      <c r="O604" s="72"/>
      <c r="P604" s="187">
        <f>O604*H604</f>
        <v>0</v>
      </c>
      <c r="Q604" s="187">
        <v>0.0070000000000000001</v>
      </c>
      <c r="R604" s="187">
        <f>Q604*H604</f>
        <v>0.53575200000000001</v>
      </c>
      <c r="S604" s="187">
        <v>0</v>
      </c>
      <c r="T604" s="188">
        <f>S604*H604</f>
        <v>0</v>
      </c>
      <c r="AR604" s="189" t="s">
        <v>382</v>
      </c>
      <c r="AT604" s="189" t="s">
        <v>317</v>
      </c>
      <c r="AU604" s="189" t="s">
        <v>87</v>
      </c>
      <c r="AY604" s="17" t="s">
        <v>132</v>
      </c>
      <c r="BE604" s="190">
        <f>IF(N604="základní",J604,0)</f>
        <v>0</v>
      </c>
      <c r="BF604" s="190">
        <f>IF(N604="snížená",J604,0)</f>
        <v>0</v>
      </c>
      <c r="BG604" s="190">
        <f>IF(N604="zákl. přenesená",J604,0)</f>
        <v>0</v>
      </c>
      <c r="BH604" s="190">
        <f>IF(N604="sníž. přenesená",J604,0)</f>
        <v>0</v>
      </c>
      <c r="BI604" s="190">
        <f>IF(N604="nulová",J604,0)</f>
        <v>0</v>
      </c>
      <c r="BJ604" s="17" t="s">
        <v>85</v>
      </c>
      <c r="BK604" s="190">
        <f>ROUND(I604*H604,2)</f>
        <v>0</v>
      </c>
      <c r="BL604" s="17" t="s">
        <v>294</v>
      </c>
      <c r="BM604" s="189" t="s">
        <v>960</v>
      </c>
    </row>
    <row r="605" s="1" customFormat="1" ht="16.5" customHeight="1">
      <c r="B605" s="177"/>
      <c r="C605" s="178" t="s">
        <v>961</v>
      </c>
      <c r="D605" s="178" t="s">
        <v>135</v>
      </c>
      <c r="E605" s="179" t="s">
        <v>962</v>
      </c>
      <c r="F605" s="180" t="s">
        <v>963</v>
      </c>
      <c r="G605" s="181" t="s">
        <v>248</v>
      </c>
      <c r="H605" s="182">
        <v>489.57999999999998</v>
      </c>
      <c r="I605" s="183"/>
      <c r="J605" s="184">
        <f>ROUND(I605*H605,2)</f>
        <v>0</v>
      </c>
      <c r="K605" s="180" t="s">
        <v>1</v>
      </c>
      <c r="L605" s="36"/>
      <c r="M605" s="185" t="s">
        <v>1</v>
      </c>
      <c r="N605" s="186" t="s">
        <v>42</v>
      </c>
      <c r="O605" s="72"/>
      <c r="P605" s="187">
        <f>O605*H605</f>
        <v>0</v>
      </c>
      <c r="Q605" s="187">
        <v>0.0046299999999999996</v>
      </c>
      <c r="R605" s="187">
        <f>Q605*H605</f>
        <v>2.2667553999999996</v>
      </c>
      <c r="S605" s="187">
        <v>0</v>
      </c>
      <c r="T605" s="188">
        <f>S605*H605</f>
        <v>0</v>
      </c>
      <c r="AR605" s="189" t="s">
        <v>294</v>
      </c>
      <c r="AT605" s="189" t="s">
        <v>135</v>
      </c>
      <c r="AU605" s="189" t="s">
        <v>87</v>
      </c>
      <c r="AY605" s="17" t="s">
        <v>132</v>
      </c>
      <c r="BE605" s="190">
        <f>IF(N605="základní",J605,0)</f>
        <v>0</v>
      </c>
      <c r="BF605" s="190">
        <f>IF(N605="snížená",J605,0)</f>
        <v>0</v>
      </c>
      <c r="BG605" s="190">
        <f>IF(N605="zákl. přenesená",J605,0)</f>
        <v>0</v>
      </c>
      <c r="BH605" s="190">
        <f>IF(N605="sníž. přenesená",J605,0)</f>
        <v>0</v>
      </c>
      <c r="BI605" s="190">
        <f>IF(N605="nulová",J605,0)</f>
        <v>0</v>
      </c>
      <c r="BJ605" s="17" t="s">
        <v>85</v>
      </c>
      <c r="BK605" s="190">
        <f>ROUND(I605*H605,2)</f>
        <v>0</v>
      </c>
      <c r="BL605" s="17" t="s">
        <v>294</v>
      </c>
      <c r="BM605" s="189" t="s">
        <v>964</v>
      </c>
    </row>
    <row r="606" s="12" customFormat="1">
      <c r="B606" s="199"/>
      <c r="D606" s="191" t="s">
        <v>217</v>
      </c>
      <c r="E606" s="200" t="s">
        <v>1</v>
      </c>
      <c r="F606" s="201" t="s">
        <v>965</v>
      </c>
      <c r="H606" s="202">
        <v>244.78999999999999</v>
      </c>
      <c r="I606" s="203"/>
      <c r="L606" s="199"/>
      <c r="M606" s="204"/>
      <c r="N606" s="205"/>
      <c r="O606" s="205"/>
      <c r="P606" s="205"/>
      <c r="Q606" s="205"/>
      <c r="R606" s="205"/>
      <c r="S606" s="205"/>
      <c r="T606" s="206"/>
      <c r="AT606" s="200" t="s">
        <v>217</v>
      </c>
      <c r="AU606" s="200" t="s">
        <v>87</v>
      </c>
      <c r="AV606" s="12" t="s">
        <v>87</v>
      </c>
      <c r="AW606" s="12" t="s">
        <v>32</v>
      </c>
      <c r="AX606" s="12" t="s">
        <v>77</v>
      </c>
      <c r="AY606" s="200" t="s">
        <v>132</v>
      </c>
    </row>
    <row r="607" s="12" customFormat="1">
      <c r="B607" s="199"/>
      <c r="D607" s="191" t="s">
        <v>217</v>
      </c>
      <c r="E607" s="200" t="s">
        <v>1</v>
      </c>
      <c r="F607" s="201" t="s">
        <v>966</v>
      </c>
      <c r="H607" s="202">
        <v>244.78999999999999</v>
      </c>
      <c r="I607" s="203"/>
      <c r="L607" s="199"/>
      <c r="M607" s="204"/>
      <c r="N607" s="205"/>
      <c r="O607" s="205"/>
      <c r="P607" s="205"/>
      <c r="Q607" s="205"/>
      <c r="R607" s="205"/>
      <c r="S607" s="205"/>
      <c r="T607" s="206"/>
      <c r="AT607" s="200" t="s">
        <v>217</v>
      </c>
      <c r="AU607" s="200" t="s">
        <v>87</v>
      </c>
      <c r="AV607" s="12" t="s">
        <v>87</v>
      </c>
      <c r="AW607" s="12" t="s">
        <v>32</v>
      </c>
      <c r="AX607" s="12" t="s">
        <v>77</v>
      </c>
      <c r="AY607" s="200" t="s">
        <v>132</v>
      </c>
    </row>
    <row r="608" s="13" customFormat="1">
      <c r="B608" s="207"/>
      <c r="D608" s="191" t="s">
        <v>217</v>
      </c>
      <c r="E608" s="208" t="s">
        <v>1</v>
      </c>
      <c r="F608" s="209" t="s">
        <v>220</v>
      </c>
      <c r="H608" s="210">
        <v>489.57999999999998</v>
      </c>
      <c r="I608" s="211"/>
      <c r="L608" s="207"/>
      <c r="M608" s="212"/>
      <c r="N608" s="213"/>
      <c r="O608" s="213"/>
      <c r="P608" s="213"/>
      <c r="Q608" s="213"/>
      <c r="R608" s="213"/>
      <c r="S608" s="213"/>
      <c r="T608" s="214"/>
      <c r="AT608" s="208" t="s">
        <v>217</v>
      </c>
      <c r="AU608" s="208" t="s">
        <v>87</v>
      </c>
      <c r="AV608" s="13" t="s">
        <v>139</v>
      </c>
      <c r="AW608" s="13" t="s">
        <v>32</v>
      </c>
      <c r="AX608" s="13" t="s">
        <v>85</v>
      </c>
      <c r="AY608" s="208" t="s">
        <v>132</v>
      </c>
    </row>
    <row r="609" s="1" customFormat="1" ht="24" customHeight="1">
      <c r="B609" s="177"/>
      <c r="C609" s="178" t="s">
        <v>967</v>
      </c>
      <c r="D609" s="178" t="s">
        <v>135</v>
      </c>
      <c r="E609" s="179" t="s">
        <v>968</v>
      </c>
      <c r="F609" s="180" t="s">
        <v>969</v>
      </c>
      <c r="G609" s="181" t="s">
        <v>269</v>
      </c>
      <c r="H609" s="182">
        <v>3</v>
      </c>
      <c r="I609" s="183"/>
      <c r="J609" s="184">
        <f>ROUND(I609*H609,2)</f>
        <v>0</v>
      </c>
      <c r="K609" s="180" t="s">
        <v>1</v>
      </c>
      <c r="L609" s="36"/>
      <c r="M609" s="185" t="s">
        <v>1</v>
      </c>
      <c r="N609" s="186" t="s">
        <v>42</v>
      </c>
      <c r="O609" s="72"/>
      <c r="P609" s="187">
        <f>O609*H609</f>
        <v>0</v>
      </c>
      <c r="Q609" s="187">
        <v>0</v>
      </c>
      <c r="R609" s="187">
        <f>Q609*H609</f>
        <v>0</v>
      </c>
      <c r="S609" s="187">
        <v>0</v>
      </c>
      <c r="T609" s="188">
        <f>S609*H609</f>
        <v>0</v>
      </c>
      <c r="AR609" s="189" t="s">
        <v>294</v>
      </c>
      <c r="AT609" s="189" t="s">
        <v>135</v>
      </c>
      <c r="AU609" s="189" t="s">
        <v>87</v>
      </c>
      <c r="AY609" s="17" t="s">
        <v>132</v>
      </c>
      <c r="BE609" s="190">
        <f>IF(N609="základní",J609,0)</f>
        <v>0</v>
      </c>
      <c r="BF609" s="190">
        <f>IF(N609="snížená",J609,0)</f>
        <v>0</v>
      </c>
      <c r="BG609" s="190">
        <f>IF(N609="zákl. přenesená",J609,0)</f>
        <v>0</v>
      </c>
      <c r="BH609" s="190">
        <f>IF(N609="sníž. přenesená",J609,0)</f>
        <v>0</v>
      </c>
      <c r="BI609" s="190">
        <f>IF(N609="nulová",J609,0)</f>
        <v>0</v>
      </c>
      <c r="BJ609" s="17" t="s">
        <v>85</v>
      </c>
      <c r="BK609" s="190">
        <f>ROUND(I609*H609,2)</f>
        <v>0</v>
      </c>
      <c r="BL609" s="17" t="s">
        <v>294</v>
      </c>
      <c r="BM609" s="189" t="s">
        <v>970</v>
      </c>
    </row>
    <row r="610" s="12" customFormat="1">
      <c r="B610" s="199"/>
      <c r="D610" s="191" t="s">
        <v>217</v>
      </c>
      <c r="E610" s="200" t="s">
        <v>1</v>
      </c>
      <c r="F610" s="201" t="s">
        <v>971</v>
      </c>
      <c r="H610" s="202">
        <v>3</v>
      </c>
      <c r="I610" s="203"/>
      <c r="L610" s="199"/>
      <c r="M610" s="204"/>
      <c r="N610" s="205"/>
      <c r="O610" s="205"/>
      <c r="P610" s="205"/>
      <c r="Q610" s="205"/>
      <c r="R610" s="205"/>
      <c r="S610" s="205"/>
      <c r="T610" s="206"/>
      <c r="AT610" s="200" t="s">
        <v>217</v>
      </c>
      <c r="AU610" s="200" t="s">
        <v>87</v>
      </c>
      <c r="AV610" s="12" t="s">
        <v>87</v>
      </c>
      <c r="AW610" s="12" t="s">
        <v>32</v>
      </c>
      <c r="AX610" s="12" t="s">
        <v>85</v>
      </c>
      <c r="AY610" s="200" t="s">
        <v>132</v>
      </c>
    </row>
    <row r="611" s="1" customFormat="1" ht="24" customHeight="1">
      <c r="B611" s="177"/>
      <c r="C611" s="215" t="s">
        <v>972</v>
      </c>
      <c r="D611" s="215" t="s">
        <v>317</v>
      </c>
      <c r="E611" s="216" t="s">
        <v>973</v>
      </c>
      <c r="F611" s="217" t="s">
        <v>974</v>
      </c>
      <c r="G611" s="218" t="s">
        <v>269</v>
      </c>
      <c r="H611" s="219">
        <v>3</v>
      </c>
      <c r="I611" s="220"/>
      <c r="J611" s="221">
        <f>ROUND(I611*H611,2)</f>
        <v>0</v>
      </c>
      <c r="K611" s="217" t="s">
        <v>1</v>
      </c>
      <c r="L611" s="222"/>
      <c r="M611" s="223" t="s">
        <v>1</v>
      </c>
      <c r="N611" s="224" t="s">
        <v>42</v>
      </c>
      <c r="O611" s="72"/>
      <c r="P611" s="187">
        <f>O611*H611</f>
        <v>0</v>
      </c>
      <c r="Q611" s="187">
        <v>0.00055000000000000003</v>
      </c>
      <c r="R611" s="187">
        <f>Q611*H611</f>
        <v>0.00165</v>
      </c>
      <c r="S611" s="187">
        <v>0</v>
      </c>
      <c r="T611" s="188">
        <f>S611*H611</f>
        <v>0</v>
      </c>
      <c r="AR611" s="189" t="s">
        <v>382</v>
      </c>
      <c r="AT611" s="189" t="s">
        <v>317</v>
      </c>
      <c r="AU611" s="189" t="s">
        <v>87</v>
      </c>
      <c r="AY611" s="17" t="s">
        <v>132</v>
      </c>
      <c r="BE611" s="190">
        <f>IF(N611="základní",J611,0)</f>
        <v>0</v>
      </c>
      <c r="BF611" s="190">
        <f>IF(N611="snížená",J611,0)</f>
        <v>0</v>
      </c>
      <c r="BG611" s="190">
        <f>IF(N611="zákl. přenesená",J611,0)</f>
        <v>0</v>
      </c>
      <c r="BH611" s="190">
        <f>IF(N611="sníž. přenesená",J611,0)</f>
        <v>0</v>
      </c>
      <c r="BI611" s="190">
        <f>IF(N611="nulová",J611,0)</f>
        <v>0</v>
      </c>
      <c r="BJ611" s="17" t="s">
        <v>85</v>
      </c>
      <c r="BK611" s="190">
        <f>ROUND(I611*H611,2)</f>
        <v>0</v>
      </c>
      <c r="BL611" s="17" t="s">
        <v>294</v>
      </c>
      <c r="BM611" s="189" t="s">
        <v>975</v>
      </c>
    </row>
    <row r="612" s="12" customFormat="1">
      <c r="B612" s="199"/>
      <c r="D612" s="191" t="s">
        <v>217</v>
      </c>
      <c r="E612" s="200" t="s">
        <v>1</v>
      </c>
      <c r="F612" s="201" t="s">
        <v>971</v>
      </c>
      <c r="H612" s="202">
        <v>3</v>
      </c>
      <c r="I612" s="203"/>
      <c r="L612" s="199"/>
      <c r="M612" s="204"/>
      <c r="N612" s="205"/>
      <c r="O612" s="205"/>
      <c r="P612" s="205"/>
      <c r="Q612" s="205"/>
      <c r="R612" s="205"/>
      <c r="S612" s="205"/>
      <c r="T612" s="206"/>
      <c r="AT612" s="200" t="s">
        <v>217</v>
      </c>
      <c r="AU612" s="200" t="s">
        <v>87</v>
      </c>
      <c r="AV612" s="12" t="s">
        <v>87</v>
      </c>
      <c r="AW612" s="12" t="s">
        <v>32</v>
      </c>
      <c r="AX612" s="12" t="s">
        <v>85</v>
      </c>
      <c r="AY612" s="200" t="s">
        <v>132</v>
      </c>
    </row>
    <row r="613" s="1" customFormat="1" ht="24" customHeight="1">
      <c r="B613" s="177"/>
      <c r="C613" s="178" t="s">
        <v>976</v>
      </c>
      <c r="D613" s="178" t="s">
        <v>135</v>
      </c>
      <c r="E613" s="179" t="s">
        <v>977</v>
      </c>
      <c r="F613" s="180" t="s">
        <v>978</v>
      </c>
      <c r="G613" s="181" t="s">
        <v>312</v>
      </c>
      <c r="H613" s="182">
        <v>3.0579999999999998</v>
      </c>
      <c r="I613" s="183"/>
      <c r="J613" s="184">
        <f>ROUND(I613*H613,2)</f>
        <v>0</v>
      </c>
      <c r="K613" s="180" t="s">
        <v>1</v>
      </c>
      <c r="L613" s="36"/>
      <c r="M613" s="185" t="s">
        <v>1</v>
      </c>
      <c r="N613" s="186" t="s">
        <v>42</v>
      </c>
      <c r="O613" s="72"/>
      <c r="P613" s="187">
        <f>O613*H613</f>
        <v>0</v>
      </c>
      <c r="Q613" s="187">
        <v>0</v>
      </c>
      <c r="R613" s="187">
        <f>Q613*H613</f>
        <v>0</v>
      </c>
      <c r="S613" s="187">
        <v>0</v>
      </c>
      <c r="T613" s="188">
        <f>S613*H613</f>
        <v>0</v>
      </c>
      <c r="AR613" s="189" t="s">
        <v>294</v>
      </c>
      <c r="AT613" s="189" t="s">
        <v>135</v>
      </c>
      <c r="AU613" s="189" t="s">
        <v>87</v>
      </c>
      <c r="AY613" s="17" t="s">
        <v>132</v>
      </c>
      <c r="BE613" s="190">
        <f>IF(N613="základní",J613,0)</f>
        <v>0</v>
      </c>
      <c r="BF613" s="190">
        <f>IF(N613="snížená",J613,0)</f>
        <v>0</v>
      </c>
      <c r="BG613" s="190">
        <f>IF(N613="zákl. přenesená",J613,0)</f>
        <v>0</v>
      </c>
      <c r="BH613" s="190">
        <f>IF(N613="sníž. přenesená",J613,0)</f>
        <v>0</v>
      </c>
      <c r="BI613" s="190">
        <f>IF(N613="nulová",J613,0)</f>
        <v>0</v>
      </c>
      <c r="BJ613" s="17" t="s">
        <v>85</v>
      </c>
      <c r="BK613" s="190">
        <f>ROUND(I613*H613,2)</f>
        <v>0</v>
      </c>
      <c r="BL613" s="17" t="s">
        <v>294</v>
      </c>
      <c r="BM613" s="189" t="s">
        <v>979</v>
      </c>
    </row>
    <row r="614" s="11" customFormat="1" ht="22.8" customHeight="1">
      <c r="B614" s="164"/>
      <c r="D614" s="165" t="s">
        <v>76</v>
      </c>
      <c r="E614" s="175" t="s">
        <v>980</v>
      </c>
      <c r="F614" s="175" t="s">
        <v>981</v>
      </c>
      <c r="I614" s="167"/>
      <c r="J614" s="176">
        <f>BK614</f>
        <v>0</v>
      </c>
      <c r="L614" s="164"/>
      <c r="M614" s="169"/>
      <c r="N614" s="170"/>
      <c r="O614" s="170"/>
      <c r="P614" s="171">
        <f>SUM(P615:P621)</f>
        <v>0</v>
      </c>
      <c r="Q614" s="170"/>
      <c r="R614" s="171">
        <f>SUM(R615:R621)</f>
        <v>4.8064555000000002</v>
      </c>
      <c r="S614" s="170"/>
      <c r="T614" s="172">
        <f>SUM(T615:T621)</f>
        <v>0</v>
      </c>
      <c r="AR614" s="165" t="s">
        <v>87</v>
      </c>
      <c r="AT614" s="173" t="s">
        <v>76</v>
      </c>
      <c r="AU614" s="173" t="s">
        <v>85</v>
      </c>
      <c r="AY614" s="165" t="s">
        <v>132</v>
      </c>
      <c r="BK614" s="174">
        <f>SUM(BK615:BK621)</f>
        <v>0</v>
      </c>
    </row>
    <row r="615" s="1" customFormat="1" ht="16.5" customHeight="1">
      <c r="B615" s="177"/>
      <c r="C615" s="178" t="s">
        <v>982</v>
      </c>
      <c r="D615" s="178" t="s">
        <v>135</v>
      </c>
      <c r="E615" s="179" t="s">
        <v>983</v>
      </c>
      <c r="F615" s="180" t="s">
        <v>984</v>
      </c>
      <c r="G615" s="181" t="s">
        <v>138</v>
      </c>
      <c r="H615" s="182">
        <v>1</v>
      </c>
      <c r="I615" s="183"/>
      <c r="J615" s="184">
        <f>ROUND(I615*H615,2)</f>
        <v>0</v>
      </c>
      <c r="K615" s="180" t="s">
        <v>1</v>
      </c>
      <c r="L615" s="36"/>
      <c r="M615" s="185" t="s">
        <v>1</v>
      </c>
      <c r="N615" s="186" t="s">
        <v>42</v>
      </c>
      <c r="O615" s="72"/>
      <c r="P615" s="187">
        <f>O615*H615</f>
        <v>0</v>
      </c>
      <c r="Q615" s="187">
        <v>0</v>
      </c>
      <c r="R615" s="187">
        <f>Q615*H615</f>
        <v>0</v>
      </c>
      <c r="S615" s="187">
        <v>0</v>
      </c>
      <c r="T615" s="188">
        <f>S615*H615</f>
        <v>0</v>
      </c>
      <c r="AR615" s="189" t="s">
        <v>294</v>
      </c>
      <c r="AT615" s="189" t="s">
        <v>135</v>
      </c>
      <c r="AU615" s="189" t="s">
        <v>87</v>
      </c>
      <c r="AY615" s="17" t="s">
        <v>132</v>
      </c>
      <c r="BE615" s="190">
        <f>IF(N615="základní",J615,0)</f>
        <v>0</v>
      </c>
      <c r="BF615" s="190">
        <f>IF(N615="snížená",J615,0)</f>
        <v>0</v>
      </c>
      <c r="BG615" s="190">
        <f>IF(N615="zákl. přenesená",J615,0)</f>
        <v>0</v>
      </c>
      <c r="BH615" s="190">
        <f>IF(N615="sníž. přenesená",J615,0)</f>
        <v>0</v>
      </c>
      <c r="BI615" s="190">
        <f>IF(N615="nulová",J615,0)</f>
        <v>0</v>
      </c>
      <c r="BJ615" s="17" t="s">
        <v>85</v>
      </c>
      <c r="BK615" s="190">
        <f>ROUND(I615*H615,2)</f>
        <v>0</v>
      </c>
      <c r="BL615" s="17" t="s">
        <v>294</v>
      </c>
      <c r="BM615" s="189" t="s">
        <v>985</v>
      </c>
    </row>
    <row r="616" s="12" customFormat="1">
      <c r="B616" s="199"/>
      <c r="D616" s="191" t="s">
        <v>217</v>
      </c>
      <c r="E616" s="200" t="s">
        <v>1</v>
      </c>
      <c r="F616" s="201" t="s">
        <v>986</v>
      </c>
      <c r="H616" s="202">
        <v>1</v>
      </c>
      <c r="I616" s="203"/>
      <c r="L616" s="199"/>
      <c r="M616" s="204"/>
      <c r="N616" s="205"/>
      <c r="O616" s="205"/>
      <c r="P616" s="205"/>
      <c r="Q616" s="205"/>
      <c r="R616" s="205"/>
      <c r="S616" s="205"/>
      <c r="T616" s="206"/>
      <c r="AT616" s="200" t="s">
        <v>217</v>
      </c>
      <c r="AU616" s="200" t="s">
        <v>87</v>
      </c>
      <c r="AV616" s="12" t="s">
        <v>87</v>
      </c>
      <c r="AW616" s="12" t="s">
        <v>32</v>
      </c>
      <c r="AX616" s="12" t="s">
        <v>85</v>
      </c>
      <c r="AY616" s="200" t="s">
        <v>132</v>
      </c>
    </row>
    <row r="617" s="1" customFormat="1" ht="16.5" customHeight="1">
      <c r="B617" s="177"/>
      <c r="C617" s="178" t="s">
        <v>987</v>
      </c>
      <c r="D617" s="178" t="s">
        <v>135</v>
      </c>
      <c r="E617" s="179" t="s">
        <v>988</v>
      </c>
      <c r="F617" s="180" t="s">
        <v>989</v>
      </c>
      <c r="G617" s="181" t="s">
        <v>248</v>
      </c>
      <c r="H617" s="182">
        <v>244.78999999999999</v>
      </c>
      <c r="I617" s="183"/>
      <c r="J617" s="184">
        <f>ROUND(I617*H617,2)</f>
        <v>0</v>
      </c>
      <c r="K617" s="180" t="s">
        <v>1</v>
      </c>
      <c r="L617" s="36"/>
      <c r="M617" s="185" t="s">
        <v>1</v>
      </c>
      <c r="N617" s="186" t="s">
        <v>42</v>
      </c>
      <c r="O617" s="72"/>
      <c r="P617" s="187">
        <f>O617*H617</f>
        <v>0</v>
      </c>
      <c r="Q617" s="187">
        <v>0</v>
      </c>
      <c r="R617" s="187">
        <f>Q617*H617</f>
        <v>0</v>
      </c>
      <c r="S617" s="187">
        <v>0</v>
      </c>
      <c r="T617" s="188">
        <f>S617*H617</f>
        <v>0</v>
      </c>
      <c r="AR617" s="189" t="s">
        <v>294</v>
      </c>
      <c r="AT617" s="189" t="s">
        <v>135</v>
      </c>
      <c r="AU617" s="189" t="s">
        <v>87</v>
      </c>
      <c r="AY617" s="17" t="s">
        <v>132</v>
      </c>
      <c r="BE617" s="190">
        <f>IF(N617="základní",J617,0)</f>
        <v>0</v>
      </c>
      <c r="BF617" s="190">
        <f>IF(N617="snížená",J617,0)</f>
        <v>0</v>
      </c>
      <c r="BG617" s="190">
        <f>IF(N617="zákl. přenesená",J617,0)</f>
        <v>0</v>
      </c>
      <c r="BH617" s="190">
        <f>IF(N617="sníž. přenesená",J617,0)</f>
        <v>0</v>
      </c>
      <c r="BI617" s="190">
        <f>IF(N617="nulová",J617,0)</f>
        <v>0</v>
      </c>
      <c r="BJ617" s="17" t="s">
        <v>85</v>
      </c>
      <c r="BK617" s="190">
        <f>ROUND(I617*H617,2)</f>
        <v>0</v>
      </c>
      <c r="BL617" s="17" t="s">
        <v>294</v>
      </c>
      <c r="BM617" s="189" t="s">
        <v>990</v>
      </c>
    </row>
    <row r="618" s="12" customFormat="1">
      <c r="B618" s="199"/>
      <c r="D618" s="191" t="s">
        <v>217</v>
      </c>
      <c r="E618" s="200" t="s">
        <v>1</v>
      </c>
      <c r="F618" s="201" t="s">
        <v>991</v>
      </c>
      <c r="H618" s="202">
        <v>244.78999999999999</v>
      </c>
      <c r="I618" s="203"/>
      <c r="L618" s="199"/>
      <c r="M618" s="204"/>
      <c r="N618" s="205"/>
      <c r="O618" s="205"/>
      <c r="P618" s="205"/>
      <c r="Q618" s="205"/>
      <c r="R618" s="205"/>
      <c r="S618" s="205"/>
      <c r="T618" s="206"/>
      <c r="AT618" s="200" t="s">
        <v>217</v>
      </c>
      <c r="AU618" s="200" t="s">
        <v>87</v>
      </c>
      <c r="AV618" s="12" t="s">
        <v>87</v>
      </c>
      <c r="AW618" s="12" t="s">
        <v>32</v>
      </c>
      <c r="AX618" s="12" t="s">
        <v>85</v>
      </c>
      <c r="AY618" s="200" t="s">
        <v>132</v>
      </c>
    </row>
    <row r="619" s="1" customFormat="1" ht="16.5" customHeight="1">
      <c r="B619" s="177"/>
      <c r="C619" s="215" t="s">
        <v>992</v>
      </c>
      <c r="D619" s="215" t="s">
        <v>317</v>
      </c>
      <c r="E619" s="216" t="s">
        <v>993</v>
      </c>
      <c r="F619" s="217" t="s">
        <v>994</v>
      </c>
      <c r="G619" s="218" t="s">
        <v>248</v>
      </c>
      <c r="H619" s="219">
        <v>249.68600000000001</v>
      </c>
      <c r="I619" s="220"/>
      <c r="J619" s="221">
        <f>ROUND(I619*H619,2)</f>
        <v>0</v>
      </c>
      <c r="K619" s="217" t="s">
        <v>1</v>
      </c>
      <c r="L619" s="222"/>
      <c r="M619" s="223" t="s">
        <v>1</v>
      </c>
      <c r="N619" s="224" t="s">
        <v>42</v>
      </c>
      <c r="O619" s="72"/>
      <c r="P619" s="187">
        <f>O619*H619</f>
        <v>0</v>
      </c>
      <c r="Q619" s="187">
        <v>0.01925</v>
      </c>
      <c r="R619" s="187">
        <f>Q619*H619</f>
        <v>4.8064555000000002</v>
      </c>
      <c r="S619" s="187">
        <v>0</v>
      </c>
      <c r="T619" s="188">
        <f>S619*H619</f>
        <v>0</v>
      </c>
      <c r="AR619" s="189" t="s">
        <v>382</v>
      </c>
      <c r="AT619" s="189" t="s">
        <v>317</v>
      </c>
      <c r="AU619" s="189" t="s">
        <v>87</v>
      </c>
      <c r="AY619" s="17" t="s">
        <v>132</v>
      </c>
      <c r="BE619" s="190">
        <f>IF(N619="základní",J619,0)</f>
        <v>0</v>
      </c>
      <c r="BF619" s="190">
        <f>IF(N619="snížená",J619,0)</f>
        <v>0</v>
      </c>
      <c r="BG619" s="190">
        <f>IF(N619="zákl. přenesená",J619,0)</f>
        <v>0</v>
      </c>
      <c r="BH619" s="190">
        <f>IF(N619="sníž. přenesená",J619,0)</f>
        <v>0</v>
      </c>
      <c r="BI619" s="190">
        <f>IF(N619="nulová",J619,0)</f>
        <v>0</v>
      </c>
      <c r="BJ619" s="17" t="s">
        <v>85</v>
      </c>
      <c r="BK619" s="190">
        <f>ROUND(I619*H619,2)</f>
        <v>0</v>
      </c>
      <c r="BL619" s="17" t="s">
        <v>294</v>
      </c>
      <c r="BM619" s="189" t="s">
        <v>995</v>
      </c>
    </row>
    <row r="620" s="12" customFormat="1">
      <c r="B620" s="199"/>
      <c r="D620" s="191" t="s">
        <v>217</v>
      </c>
      <c r="E620" s="200" t="s">
        <v>1</v>
      </c>
      <c r="F620" s="201" t="s">
        <v>996</v>
      </c>
      <c r="H620" s="202">
        <v>249.68600000000001</v>
      </c>
      <c r="I620" s="203"/>
      <c r="L620" s="199"/>
      <c r="M620" s="204"/>
      <c r="N620" s="205"/>
      <c r="O620" s="205"/>
      <c r="P620" s="205"/>
      <c r="Q620" s="205"/>
      <c r="R620" s="205"/>
      <c r="S620" s="205"/>
      <c r="T620" s="206"/>
      <c r="AT620" s="200" t="s">
        <v>217</v>
      </c>
      <c r="AU620" s="200" t="s">
        <v>87</v>
      </c>
      <c r="AV620" s="12" t="s">
        <v>87</v>
      </c>
      <c r="AW620" s="12" t="s">
        <v>32</v>
      </c>
      <c r="AX620" s="12" t="s">
        <v>85</v>
      </c>
      <c r="AY620" s="200" t="s">
        <v>132</v>
      </c>
    </row>
    <row r="621" s="1" customFormat="1" ht="24" customHeight="1">
      <c r="B621" s="177"/>
      <c r="C621" s="178" t="s">
        <v>997</v>
      </c>
      <c r="D621" s="178" t="s">
        <v>135</v>
      </c>
      <c r="E621" s="179" t="s">
        <v>998</v>
      </c>
      <c r="F621" s="180" t="s">
        <v>999</v>
      </c>
      <c r="G621" s="181" t="s">
        <v>312</v>
      </c>
      <c r="H621" s="182">
        <v>4.806</v>
      </c>
      <c r="I621" s="183"/>
      <c r="J621" s="184">
        <f>ROUND(I621*H621,2)</f>
        <v>0</v>
      </c>
      <c r="K621" s="180" t="s">
        <v>1</v>
      </c>
      <c r="L621" s="36"/>
      <c r="M621" s="185" t="s">
        <v>1</v>
      </c>
      <c r="N621" s="186" t="s">
        <v>42</v>
      </c>
      <c r="O621" s="72"/>
      <c r="P621" s="187">
        <f>O621*H621</f>
        <v>0</v>
      </c>
      <c r="Q621" s="187">
        <v>0</v>
      </c>
      <c r="R621" s="187">
        <f>Q621*H621</f>
        <v>0</v>
      </c>
      <c r="S621" s="187">
        <v>0</v>
      </c>
      <c r="T621" s="188">
        <f>S621*H621</f>
        <v>0</v>
      </c>
      <c r="AR621" s="189" t="s">
        <v>294</v>
      </c>
      <c r="AT621" s="189" t="s">
        <v>135</v>
      </c>
      <c r="AU621" s="189" t="s">
        <v>87</v>
      </c>
      <c r="AY621" s="17" t="s">
        <v>132</v>
      </c>
      <c r="BE621" s="190">
        <f>IF(N621="základní",J621,0)</f>
        <v>0</v>
      </c>
      <c r="BF621" s="190">
        <f>IF(N621="snížená",J621,0)</f>
        <v>0</v>
      </c>
      <c r="BG621" s="190">
        <f>IF(N621="zákl. přenesená",J621,0)</f>
        <v>0</v>
      </c>
      <c r="BH621" s="190">
        <f>IF(N621="sníž. přenesená",J621,0)</f>
        <v>0</v>
      </c>
      <c r="BI621" s="190">
        <f>IF(N621="nulová",J621,0)</f>
        <v>0</v>
      </c>
      <c r="BJ621" s="17" t="s">
        <v>85</v>
      </c>
      <c r="BK621" s="190">
        <f>ROUND(I621*H621,2)</f>
        <v>0</v>
      </c>
      <c r="BL621" s="17" t="s">
        <v>294</v>
      </c>
      <c r="BM621" s="189" t="s">
        <v>1000</v>
      </c>
    </row>
    <row r="622" s="11" customFormat="1" ht="22.8" customHeight="1">
      <c r="B622" s="164"/>
      <c r="D622" s="165" t="s">
        <v>76</v>
      </c>
      <c r="E622" s="175" t="s">
        <v>1001</v>
      </c>
      <c r="F622" s="175" t="s">
        <v>1002</v>
      </c>
      <c r="I622" s="167"/>
      <c r="J622" s="176">
        <f>BK622</f>
        <v>0</v>
      </c>
      <c r="L622" s="164"/>
      <c r="M622" s="169"/>
      <c r="N622" s="170"/>
      <c r="O622" s="170"/>
      <c r="P622" s="171">
        <f>SUM(P623:P631)</f>
        <v>0</v>
      </c>
      <c r="Q622" s="170"/>
      <c r="R622" s="171">
        <f>SUM(R623:R631)</f>
        <v>3.0258737999999998</v>
      </c>
      <c r="S622" s="170"/>
      <c r="T622" s="172">
        <f>SUM(T623:T631)</f>
        <v>0</v>
      </c>
      <c r="AR622" s="165" t="s">
        <v>87</v>
      </c>
      <c r="AT622" s="173" t="s">
        <v>76</v>
      </c>
      <c r="AU622" s="173" t="s">
        <v>85</v>
      </c>
      <c r="AY622" s="165" t="s">
        <v>132</v>
      </c>
      <c r="BK622" s="174">
        <f>SUM(BK623:BK631)</f>
        <v>0</v>
      </c>
    </row>
    <row r="623" s="1" customFormat="1" ht="36" customHeight="1">
      <c r="B623" s="177"/>
      <c r="C623" s="178" t="s">
        <v>1003</v>
      </c>
      <c r="D623" s="178" t="s">
        <v>135</v>
      </c>
      <c r="E623" s="179" t="s">
        <v>1004</v>
      </c>
      <c r="F623" s="180" t="s">
        <v>1005</v>
      </c>
      <c r="G623" s="181" t="s">
        <v>248</v>
      </c>
      <c r="H623" s="182">
        <v>170.06</v>
      </c>
      <c r="I623" s="183"/>
      <c r="J623" s="184">
        <f>ROUND(I623*H623,2)</f>
        <v>0</v>
      </c>
      <c r="K623" s="180" t="s">
        <v>1</v>
      </c>
      <c r="L623" s="36"/>
      <c r="M623" s="185" t="s">
        <v>1</v>
      </c>
      <c r="N623" s="186" t="s">
        <v>42</v>
      </c>
      <c r="O623" s="72"/>
      <c r="P623" s="187">
        <f>O623*H623</f>
        <v>0</v>
      </c>
      <c r="Q623" s="187">
        <v>0.0030000000000000001</v>
      </c>
      <c r="R623" s="187">
        <f>Q623*H623</f>
        <v>0.51017999999999997</v>
      </c>
      <c r="S623" s="187">
        <v>0</v>
      </c>
      <c r="T623" s="188">
        <f>S623*H623</f>
        <v>0</v>
      </c>
      <c r="AR623" s="189" t="s">
        <v>294</v>
      </c>
      <c r="AT623" s="189" t="s">
        <v>135</v>
      </c>
      <c r="AU623" s="189" t="s">
        <v>87</v>
      </c>
      <c r="AY623" s="17" t="s">
        <v>132</v>
      </c>
      <c r="BE623" s="190">
        <f>IF(N623="základní",J623,0)</f>
        <v>0</v>
      </c>
      <c r="BF623" s="190">
        <f>IF(N623="snížená",J623,0)</f>
        <v>0</v>
      </c>
      <c r="BG623" s="190">
        <f>IF(N623="zákl. přenesená",J623,0)</f>
        <v>0</v>
      </c>
      <c r="BH623" s="190">
        <f>IF(N623="sníž. přenesená",J623,0)</f>
        <v>0</v>
      </c>
      <c r="BI623" s="190">
        <f>IF(N623="nulová",J623,0)</f>
        <v>0</v>
      </c>
      <c r="BJ623" s="17" t="s">
        <v>85</v>
      </c>
      <c r="BK623" s="190">
        <f>ROUND(I623*H623,2)</f>
        <v>0</v>
      </c>
      <c r="BL623" s="17" t="s">
        <v>294</v>
      </c>
      <c r="BM623" s="189" t="s">
        <v>1006</v>
      </c>
    </row>
    <row r="624" s="12" customFormat="1">
      <c r="B624" s="199"/>
      <c r="D624" s="191" t="s">
        <v>217</v>
      </c>
      <c r="E624" s="200" t="s">
        <v>1</v>
      </c>
      <c r="F624" s="201" t="s">
        <v>1007</v>
      </c>
      <c r="H624" s="202">
        <v>170.06</v>
      </c>
      <c r="I624" s="203"/>
      <c r="L624" s="199"/>
      <c r="M624" s="204"/>
      <c r="N624" s="205"/>
      <c r="O624" s="205"/>
      <c r="P624" s="205"/>
      <c r="Q624" s="205"/>
      <c r="R624" s="205"/>
      <c r="S624" s="205"/>
      <c r="T624" s="206"/>
      <c r="AT624" s="200" t="s">
        <v>217</v>
      </c>
      <c r="AU624" s="200" t="s">
        <v>87</v>
      </c>
      <c r="AV624" s="12" t="s">
        <v>87</v>
      </c>
      <c r="AW624" s="12" t="s">
        <v>32</v>
      </c>
      <c r="AX624" s="12" t="s">
        <v>85</v>
      </c>
      <c r="AY624" s="200" t="s">
        <v>132</v>
      </c>
    </row>
    <row r="625" s="1" customFormat="1" ht="24" customHeight="1">
      <c r="B625" s="177"/>
      <c r="C625" s="215" t="s">
        <v>1008</v>
      </c>
      <c r="D625" s="215" t="s">
        <v>317</v>
      </c>
      <c r="E625" s="216" t="s">
        <v>1009</v>
      </c>
      <c r="F625" s="217" t="s">
        <v>1010</v>
      </c>
      <c r="G625" s="218" t="s">
        <v>248</v>
      </c>
      <c r="H625" s="219">
        <v>187.066</v>
      </c>
      <c r="I625" s="220"/>
      <c r="J625" s="221">
        <f>ROUND(I625*H625,2)</f>
        <v>0</v>
      </c>
      <c r="K625" s="217" t="s">
        <v>1</v>
      </c>
      <c r="L625" s="222"/>
      <c r="M625" s="223" t="s">
        <v>1</v>
      </c>
      <c r="N625" s="224" t="s">
        <v>42</v>
      </c>
      <c r="O625" s="72"/>
      <c r="P625" s="187">
        <f>O625*H625</f>
        <v>0</v>
      </c>
      <c r="Q625" s="187">
        <v>0.0118</v>
      </c>
      <c r="R625" s="187">
        <f>Q625*H625</f>
        <v>2.2073787999999999</v>
      </c>
      <c r="S625" s="187">
        <v>0</v>
      </c>
      <c r="T625" s="188">
        <f>S625*H625</f>
        <v>0</v>
      </c>
      <c r="AR625" s="189" t="s">
        <v>382</v>
      </c>
      <c r="AT625" s="189" t="s">
        <v>317</v>
      </c>
      <c r="AU625" s="189" t="s">
        <v>87</v>
      </c>
      <c r="AY625" s="17" t="s">
        <v>132</v>
      </c>
      <c r="BE625" s="190">
        <f>IF(N625="základní",J625,0)</f>
        <v>0</v>
      </c>
      <c r="BF625" s="190">
        <f>IF(N625="snížená",J625,0)</f>
        <v>0</v>
      </c>
      <c r="BG625" s="190">
        <f>IF(N625="zákl. přenesená",J625,0)</f>
        <v>0</v>
      </c>
      <c r="BH625" s="190">
        <f>IF(N625="sníž. přenesená",J625,0)</f>
        <v>0</v>
      </c>
      <c r="BI625" s="190">
        <f>IF(N625="nulová",J625,0)</f>
        <v>0</v>
      </c>
      <c r="BJ625" s="17" t="s">
        <v>85</v>
      </c>
      <c r="BK625" s="190">
        <f>ROUND(I625*H625,2)</f>
        <v>0</v>
      </c>
      <c r="BL625" s="17" t="s">
        <v>294</v>
      </c>
      <c r="BM625" s="189" t="s">
        <v>1011</v>
      </c>
    </row>
    <row r="626" s="12" customFormat="1">
      <c r="B626" s="199"/>
      <c r="D626" s="191" t="s">
        <v>217</v>
      </c>
      <c r="E626" s="200" t="s">
        <v>1</v>
      </c>
      <c r="F626" s="201" t="s">
        <v>1012</v>
      </c>
      <c r="H626" s="202">
        <v>187.066</v>
      </c>
      <c r="I626" s="203"/>
      <c r="L626" s="199"/>
      <c r="M626" s="204"/>
      <c r="N626" s="205"/>
      <c r="O626" s="205"/>
      <c r="P626" s="205"/>
      <c r="Q626" s="205"/>
      <c r="R626" s="205"/>
      <c r="S626" s="205"/>
      <c r="T626" s="206"/>
      <c r="AT626" s="200" t="s">
        <v>217</v>
      </c>
      <c r="AU626" s="200" t="s">
        <v>87</v>
      </c>
      <c r="AV626" s="12" t="s">
        <v>87</v>
      </c>
      <c r="AW626" s="12" t="s">
        <v>32</v>
      </c>
      <c r="AX626" s="12" t="s">
        <v>85</v>
      </c>
      <c r="AY626" s="200" t="s">
        <v>132</v>
      </c>
    </row>
    <row r="627" s="1" customFormat="1" ht="24" customHeight="1">
      <c r="B627" s="177"/>
      <c r="C627" s="178" t="s">
        <v>1013</v>
      </c>
      <c r="D627" s="178" t="s">
        <v>135</v>
      </c>
      <c r="E627" s="179" t="s">
        <v>1014</v>
      </c>
      <c r="F627" s="180" t="s">
        <v>1015</v>
      </c>
      <c r="G627" s="181" t="s">
        <v>248</v>
      </c>
      <c r="H627" s="182">
        <v>880.89999999999998</v>
      </c>
      <c r="I627" s="183"/>
      <c r="J627" s="184">
        <f>ROUND(I627*H627,2)</f>
        <v>0</v>
      </c>
      <c r="K627" s="180" t="s">
        <v>1</v>
      </c>
      <c r="L627" s="36"/>
      <c r="M627" s="185" t="s">
        <v>1</v>
      </c>
      <c r="N627" s="186" t="s">
        <v>42</v>
      </c>
      <c r="O627" s="72"/>
      <c r="P627" s="187">
        <f>O627*H627</f>
        <v>0</v>
      </c>
      <c r="Q627" s="187">
        <v>0.00020000000000000001</v>
      </c>
      <c r="R627" s="187">
        <f>Q627*H627</f>
        <v>0.17618</v>
      </c>
      <c r="S627" s="187">
        <v>0</v>
      </c>
      <c r="T627" s="188">
        <f>S627*H627</f>
        <v>0</v>
      </c>
      <c r="AR627" s="189" t="s">
        <v>294</v>
      </c>
      <c r="AT627" s="189" t="s">
        <v>135</v>
      </c>
      <c r="AU627" s="189" t="s">
        <v>87</v>
      </c>
      <c r="AY627" s="17" t="s">
        <v>132</v>
      </c>
      <c r="BE627" s="190">
        <f>IF(N627="základní",J627,0)</f>
        <v>0</v>
      </c>
      <c r="BF627" s="190">
        <f>IF(N627="snížená",J627,0)</f>
        <v>0</v>
      </c>
      <c r="BG627" s="190">
        <f>IF(N627="zákl. přenesená",J627,0)</f>
        <v>0</v>
      </c>
      <c r="BH627" s="190">
        <f>IF(N627="sníž. přenesená",J627,0)</f>
        <v>0</v>
      </c>
      <c r="BI627" s="190">
        <f>IF(N627="nulová",J627,0)</f>
        <v>0</v>
      </c>
      <c r="BJ627" s="17" t="s">
        <v>85</v>
      </c>
      <c r="BK627" s="190">
        <f>ROUND(I627*H627,2)</f>
        <v>0</v>
      </c>
      <c r="BL627" s="17" t="s">
        <v>294</v>
      </c>
      <c r="BM627" s="189" t="s">
        <v>1016</v>
      </c>
    </row>
    <row r="628" s="12" customFormat="1">
      <c r="B628" s="199"/>
      <c r="D628" s="191" t="s">
        <v>217</v>
      </c>
      <c r="E628" s="200" t="s">
        <v>1</v>
      </c>
      <c r="F628" s="201" t="s">
        <v>1017</v>
      </c>
      <c r="H628" s="202">
        <v>880.89999999999998</v>
      </c>
      <c r="I628" s="203"/>
      <c r="L628" s="199"/>
      <c r="M628" s="204"/>
      <c r="N628" s="205"/>
      <c r="O628" s="205"/>
      <c r="P628" s="205"/>
      <c r="Q628" s="205"/>
      <c r="R628" s="205"/>
      <c r="S628" s="205"/>
      <c r="T628" s="206"/>
      <c r="AT628" s="200" t="s">
        <v>217</v>
      </c>
      <c r="AU628" s="200" t="s">
        <v>87</v>
      </c>
      <c r="AV628" s="12" t="s">
        <v>87</v>
      </c>
      <c r="AW628" s="12" t="s">
        <v>32</v>
      </c>
      <c r="AX628" s="12" t="s">
        <v>85</v>
      </c>
      <c r="AY628" s="200" t="s">
        <v>132</v>
      </c>
    </row>
    <row r="629" s="1" customFormat="1" ht="24" customHeight="1">
      <c r="B629" s="177"/>
      <c r="C629" s="178" t="s">
        <v>1018</v>
      </c>
      <c r="D629" s="178" t="s">
        <v>135</v>
      </c>
      <c r="E629" s="179" t="s">
        <v>1019</v>
      </c>
      <c r="F629" s="180" t="s">
        <v>1020</v>
      </c>
      <c r="G629" s="181" t="s">
        <v>248</v>
      </c>
      <c r="H629" s="182">
        <v>880.89999999999998</v>
      </c>
      <c r="I629" s="183"/>
      <c r="J629" s="184">
        <f>ROUND(I629*H629,2)</f>
        <v>0</v>
      </c>
      <c r="K629" s="180" t="s">
        <v>1</v>
      </c>
      <c r="L629" s="36"/>
      <c r="M629" s="185" t="s">
        <v>1</v>
      </c>
      <c r="N629" s="186" t="s">
        <v>42</v>
      </c>
      <c r="O629" s="72"/>
      <c r="P629" s="187">
        <f>O629*H629</f>
        <v>0</v>
      </c>
      <c r="Q629" s="187">
        <v>0.00014999999999999999</v>
      </c>
      <c r="R629" s="187">
        <f>Q629*H629</f>
        <v>0.13213499999999998</v>
      </c>
      <c r="S629" s="187">
        <v>0</v>
      </c>
      <c r="T629" s="188">
        <f>S629*H629</f>
        <v>0</v>
      </c>
      <c r="AR629" s="189" t="s">
        <v>294</v>
      </c>
      <c r="AT629" s="189" t="s">
        <v>135</v>
      </c>
      <c r="AU629" s="189" t="s">
        <v>87</v>
      </c>
      <c r="AY629" s="17" t="s">
        <v>132</v>
      </c>
      <c r="BE629" s="190">
        <f>IF(N629="základní",J629,0)</f>
        <v>0</v>
      </c>
      <c r="BF629" s="190">
        <f>IF(N629="snížená",J629,0)</f>
        <v>0</v>
      </c>
      <c r="BG629" s="190">
        <f>IF(N629="zákl. přenesená",J629,0)</f>
        <v>0</v>
      </c>
      <c r="BH629" s="190">
        <f>IF(N629="sníž. přenesená",J629,0)</f>
        <v>0</v>
      </c>
      <c r="BI629" s="190">
        <f>IF(N629="nulová",J629,0)</f>
        <v>0</v>
      </c>
      <c r="BJ629" s="17" t="s">
        <v>85</v>
      </c>
      <c r="BK629" s="190">
        <f>ROUND(I629*H629,2)</f>
        <v>0</v>
      </c>
      <c r="BL629" s="17" t="s">
        <v>294</v>
      </c>
      <c r="BM629" s="189" t="s">
        <v>1021</v>
      </c>
    </row>
    <row r="630" s="12" customFormat="1">
      <c r="B630" s="199"/>
      <c r="D630" s="191" t="s">
        <v>217</v>
      </c>
      <c r="E630" s="200" t="s">
        <v>1</v>
      </c>
      <c r="F630" s="201" t="s">
        <v>1017</v>
      </c>
      <c r="H630" s="202">
        <v>880.89999999999998</v>
      </c>
      <c r="I630" s="203"/>
      <c r="L630" s="199"/>
      <c r="M630" s="204"/>
      <c r="N630" s="205"/>
      <c r="O630" s="205"/>
      <c r="P630" s="205"/>
      <c r="Q630" s="205"/>
      <c r="R630" s="205"/>
      <c r="S630" s="205"/>
      <c r="T630" s="206"/>
      <c r="AT630" s="200" t="s">
        <v>217</v>
      </c>
      <c r="AU630" s="200" t="s">
        <v>87</v>
      </c>
      <c r="AV630" s="12" t="s">
        <v>87</v>
      </c>
      <c r="AW630" s="12" t="s">
        <v>32</v>
      </c>
      <c r="AX630" s="12" t="s">
        <v>85</v>
      </c>
      <c r="AY630" s="200" t="s">
        <v>132</v>
      </c>
    </row>
    <row r="631" s="1" customFormat="1" ht="24" customHeight="1">
      <c r="B631" s="177"/>
      <c r="C631" s="178" t="s">
        <v>1022</v>
      </c>
      <c r="D631" s="178" t="s">
        <v>135</v>
      </c>
      <c r="E631" s="179" t="s">
        <v>1023</v>
      </c>
      <c r="F631" s="180" t="s">
        <v>1024</v>
      </c>
      <c r="G631" s="181" t="s">
        <v>312</v>
      </c>
      <c r="H631" s="182">
        <v>3.0259999999999998</v>
      </c>
      <c r="I631" s="183"/>
      <c r="J631" s="184">
        <f>ROUND(I631*H631,2)</f>
        <v>0</v>
      </c>
      <c r="K631" s="180" t="s">
        <v>1</v>
      </c>
      <c r="L631" s="36"/>
      <c r="M631" s="185" t="s">
        <v>1</v>
      </c>
      <c r="N631" s="186" t="s">
        <v>42</v>
      </c>
      <c r="O631" s="72"/>
      <c r="P631" s="187">
        <f>O631*H631</f>
        <v>0</v>
      </c>
      <c r="Q631" s="187">
        <v>0</v>
      </c>
      <c r="R631" s="187">
        <f>Q631*H631</f>
        <v>0</v>
      </c>
      <c r="S631" s="187">
        <v>0</v>
      </c>
      <c r="T631" s="188">
        <f>S631*H631</f>
        <v>0</v>
      </c>
      <c r="AR631" s="189" t="s">
        <v>294</v>
      </c>
      <c r="AT631" s="189" t="s">
        <v>135</v>
      </c>
      <c r="AU631" s="189" t="s">
        <v>87</v>
      </c>
      <c r="AY631" s="17" t="s">
        <v>132</v>
      </c>
      <c r="BE631" s="190">
        <f>IF(N631="základní",J631,0)</f>
        <v>0</v>
      </c>
      <c r="BF631" s="190">
        <f>IF(N631="snížená",J631,0)</f>
        <v>0</v>
      </c>
      <c r="BG631" s="190">
        <f>IF(N631="zákl. přenesená",J631,0)</f>
        <v>0</v>
      </c>
      <c r="BH631" s="190">
        <f>IF(N631="sníž. přenesená",J631,0)</f>
        <v>0</v>
      </c>
      <c r="BI631" s="190">
        <f>IF(N631="nulová",J631,0)</f>
        <v>0</v>
      </c>
      <c r="BJ631" s="17" t="s">
        <v>85</v>
      </c>
      <c r="BK631" s="190">
        <f>ROUND(I631*H631,2)</f>
        <v>0</v>
      </c>
      <c r="BL631" s="17" t="s">
        <v>294</v>
      </c>
      <c r="BM631" s="189" t="s">
        <v>1025</v>
      </c>
    </row>
    <row r="632" s="11" customFormat="1" ht="22.8" customHeight="1">
      <c r="B632" s="164"/>
      <c r="D632" s="165" t="s">
        <v>76</v>
      </c>
      <c r="E632" s="175" t="s">
        <v>1026</v>
      </c>
      <c r="F632" s="175" t="s">
        <v>1027</v>
      </c>
      <c r="I632" s="167"/>
      <c r="J632" s="176">
        <f>BK632</f>
        <v>0</v>
      </c>
      <c r="L632" s="164"/>
      <c r="M632" s="169"/>
      <c r="N632" s="170"/>
      <c r="O632" s="170"/>
      <c r="P632" s="171">
        <f>SUM(P633:P634)</f>
        <v>0</v>
      </c>
      <c r="Q632" s="170"/>
      <c r="R632" s="171">
        <f>SUM(R633:R634)</f>
        <v>0.0014784000000000002</v>
      </c>
      <c r="S632" s="170"/>
      <c r="T632" s="172">
        <f>SUM(T633:T634)</f>
        <v>0</v>
      </c>
      <c r="AR632" s="165" t="s">
        <v>87</v>
      </c>
      <c r="AT632" s="173" t="s">
        <v>76</v>
      </c>
      <c r="AU632" s="173" t="s">
        <v>85</v>
      </c>
      <c r="AY632" s="165" t="s">
        <v>132</v>
      </c>
      <c r="BK632" s="174">
        <f>SUM(BK633:BK634)</f>
        <v>0</v>
      </c>
    </row>
    <row r="633" s="1" customFormat="1" ht="24" customHeight="1">
      <c r="B633" s="177"/>
      <c r="C633" s="178" t="s">
        <v>1028</v>
      </c>
      <c r="D633" s="178" t="s">
        <v>135</v>
      </c>
      <c r="E633" s="179" t="s">
        <v>1029</v>
      </c>
      <c r="F633" s="180" t="s">
        <v>1030</v>
      </c>
      <c r="G633" s="181" t="s">
        <v>248</v>
      </c>
      <c r="H633" s="182">
        <v>2.2400000000000002</v>
      </c>
      <c r="I633" s="183"/>
      <c r="J633" s="184">
        <f>ROUND(I633*H633,2)</f>
        <v>0</v>
      </c>
      <c r="K633" s="180" t="s">
        <v>1</v>
      </c>
      <c r="L633" s="36"/>
      <c r="M633" s="185" t="s">
        <v>1</v>
      </c>
      <c r="N633" s="186" t="s">
        <v>42</v>
      </c>
      <c r="O633" s="72"/>
      <c r="P633" s="187">
        <f>O633*H633</f>
        <v>0</v>
      </c>
      <c r="Q633" s="187">
        <v>0.00066</v>
      </c>
      <c r="R633" s="187">
        <f>Q633*H633</f>
        <v>0.0014784000000000002</v>
      </c>
      <c r="S633" s="187">
        <v>0</v>
      </c>
      <c r="T633" s="188">
        <f>S633*H633</f>
        <v>0</v>
      </c>
      <c r="AR633" s="189" t="s">
        <v>294</v>
      </c>
      <c r="AT633" s="189" t="s">
        <v>135</v>
      </c>
      <c r="AU633" s="189" t="s">
        <v>87</v>
      </c>
      <c r="AY633" s="17" t="s">
        <v>132</v>
      </c>
      <c r="BE633" s="190">
        <f>IF(N633="základní",J633,0)</f>
        <v>0</v>
      </c>
      <c r="BF633" s="190">
        <f>IF(N633="snížená",J633,0)</f>
        <v>0</v>
      </c>
      <c r="BG633" s="190">
        <f>IF(N633="zákl. přenesená",J633,0)</f>
        <v>0</v>
      </c>
      <c r="BH633" s="190">
        <f>IF(N633="sníž. přenesená",J633,0)</f>
        <v>0</v>
      </c>
      <c r="BI633" s="190">
        <f>IF(N633="nulová",J633,0)</f>
        <v>0</v>
      </c>
      <c r="BJ633" s="17" t="s">
        <v>85</v>
      </c>
      <c r="BK633" s="190">
        <f>ROUND(I633*H633,2)</f>
        <v>0</v>
      </c>
      <c r="BL633" s="17" t="s">
        <v>294</v>
      </c>
      <c r="BM633" s="189" t="s">
        <v>1031</v>
      </c>
    </row>
    <row r="634" s="12" customFormat="1">
      <c r="B634" s="199"/>
      <c r="D634" s="191" t="s">
        <v>217</v>
      </c>
      <c r="E634" s="200" t="s">
        <v>1</v>
      </c>
      <c r="F634" s="201" t="s">
        <v>610</v>
      </c>
      <c r="H634" s="202">
        <v>2.2400000000000002</v>
      </c>
      <c r="I634" s="203"/>
      <c r="L634" s="199"/>
      <c r="M634" s="232"/>
      <c r="N634" s="233"/>
      <c r="O634" s="233"/>
      <c r="P634" s="233"/>
      <c r="Q634" s="233"/>
      <c r="R634" s="233"/>
      <c r="S634" s="233"/>
      <c r="T634" s="234"/>
      <c r="AT634" s="200" t="s">
        <v>217</v>
      </c>
      <c r="AU634" s="200" t="s">
        <v>87</v>
      </c>
      <c r="AV634" s="12" t="s">
        <v>87</v>
      </c>
      <c r="AW634" s="12" t="s">
        <v>32</v>
      </c>
      <c r="AX634" s="12" t="s">
        <v>85</v>
      </c>
      <c r="AY634" s="200" t="s">
        <v>132</v>
      </c>
    </row>
    <row r="635" s="1" customFormat="1" ht="6.96" customHeight="1">
      <c r="B635" s="55"/>
      <c r="C635" s="56"/>
      <c r="D635" s="56"/>
      <c r="E635" s="56"/>
      <c r="F635" s="56"/>
      <c r="G635" s="56"/>
      <c r="H635" s="56"/>
      <c r="I635" s="138"/>
      <c r="J635" s="56"/>
      <c r="K635" s="56"/>
      <c r="L635" s="36"/>
    </row>
  </sheetData>
  <autoFilter ref="C138:K634"/>
  <mergeCells count="9">
    <mergeCell ref="E7:H7"/>
    <mergeCell ref="E9:H9"/>
    <mergeCell ref="E18:H18"/>
    <mergeCell ref="E27:H27"/>
    <mergeCell ref="E85:H85"/>
    <mergeCell ref="E87:H87"/>
    <mergeCell ref="E129:H129"/>
    <mergeCell ref="E131:H13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93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1032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ROUND(J121,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ROUND((SUM(BE121:BE169)),  2)</f>
        <v>0</v>
      </c>
      <c r="I33" s="126">
        <v>0.20999999999999999</v>
      </c>
      <c r="J33" s="125">
        <f>ROUND(((SUM(BE121:BE169))*I33),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ROUND((SUM(BF121:BF169)),  2)</f>
        <v>0</v>
      </c>
      <c r="I34" s="126">
        <v>0.14999999999999999</v>
      </c>
      <c r="J34" s="125">
        <f>ROUND(((SUM(BF121:BF169))*I34),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ROUND((SUM(BG121:BG169)),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ROUND((SUM(BH121:BH169)),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ROUND((SUM(BI121:BI169)),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02 - VZT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J121</f>
        <v>0</v>
      </c>
      <c r="L96" s="36"/>
      <c r="AU96" s="17" t="s">
        <v>111</v>
      </c>
    </row>
    <row r="97" s="8" customFormat="1" ht="24.96" customHeight="1">
      <c r="B97" s="144"/>
      <c r="D97" s="145" t="s">
        <v>1033</v>
      </c>
      <c r="E97" s="146"/>
      <c r="F97" s="146"/>
      <c r="G97" s="146"/>
      <c r="H97" s="146"/>
      <c r="I97" s="147"/>
      <c r="J97" s="148">
        <f>J122</f>
        <v>0</v>
      </c>
      <c r="L97" s="144"/>
    </row>
    <row r="98" s="8" customFormat="1" ht="24.96" customHeight="1">
      <c r="B98" s="144"/>
      <c r="D98" s="145" t="s">
        <v>1034</v>
      </c>
      <c r="E98" s="146"/>
      <c r="F98" s="146"/>
      <c r="G98" s="146"/>
      <c r="H98" s="146"/>
      <c r="I98" s="147"/>
      <c r="J98" s="148">
        <f>J138</f>
        <v>0</v>
      </c>
      <c r="L98" s="144"/>
    </row>
    <row r="99" s="8" customFormat="1" ht="24.96" customHeight="1">
      <c r="B99" s="144"/>
      <c r="D99" s="145" t="s">
        <v>1035</v>
      </c>
      <c r="E99" s="146"/>
      <c r="F99" s="146"/>
      <c r="G99" s="146"/>
      <c r="H99" s="146"/>
      <c r="I99" s="147"/>
      <c r="J99" s="148">
        <f>J153</f>
        <v>0</v>
      </c>
      <c r="L99" s="144"/>
    </row>
    <row r="100" s="8" customFormat="1" ht="24.96" customHeight="1">
      <c r="B100" s="144"/>
      <c r="D100" s="145" t="s">
        <v>1036</v>
      </c>
      <c r="E100" s="146"/>
      <c r="F100" s="146"/>
      <c r="G100" s="146"/>
      <c r="H100" s="146"/>
      <c r="I100" s="147"/>
      <c r="J100" s="148">
        <f>J163</f>
        <v>0</v>
      </c>
      <c r="L100" s="144"/>
    </row>
    <row r="101" s="8" customFormat="1" ht="24.96" customHeight="1">
      <c r="B101" s="144"/>
      <c r="D101" s="145" t="s">
        <v>1037</v>
      </c>
      <c r="E101" s="146"/>
      <c r="F101" s="146"/>
      <c r="G101" s="146"/>
      <c r="H101" s="146"/>
      <c r="I101" s="147"/>
      <c r="J101" s="148">
        <f>J165</f>
        <v>0</v>
      </c>
      <c r="L101" s="144"/>
    </row>
    <row r="102" s="1" customFormat="1" ht="21.84" customHeight="1">
      <c r="B102" s="36"/>
      <c r="I102" s="117"/>
      <c r="L102" s="36"/>
    </row>
    <row r="103" s="1" customFormat="1" ht="6.96" customHeight="1">
      <c r="B103" s="55"/>
      <c r="C103" s="56"/>
      <c r="D103" s="56"/>
      <c r="E103" s="56"/>
      <c r="F103" s="56"/>
      <c r="G103" s="56"/>
      <c r="H103" s="56"/>
      <c r="I103" s="138"/>
      <c r="J103" s="56"/>
      <c r="K103" s="56"/>
      <c r="L103" s="36"/>
    </row>
    <row r="107" s="1" customFormat="1" ht="6.96" customHeight="1">
      <c r="B107" s="57"/>
      <c r="C107" s="58"/>
      <c r="D107" s="58"/>
      <c r="E107" s="58"/>
      <c r="F107" s="58"/>
      <c r="G107" s="58"/>
      <c r="H107" s="58"/>
      <c r="I107" s="139"/>
      <c r="J107" s="58"/>
      <c r="K107" s="58"/>
      <c r="L107" s="36"/>
    </row>
    <row r="108" s="1" customFormat="1" ht="24.96" customHeight="1">
      <c r="B108" s="36"/>
      <c r="C108" s="21" t="s">
        <v>117</v>
      </c>
      <c r="I108" s="117"/>
      <c r="L108" s="36"/>
    </row>
    <row r="109" s="1" customFormat="1" ht="6.96" customHeight="1">
      <c r="B109" s="36"/>
      <c r="I109" s="117"/>
      <c r="L109" s="36"/>
    </row>
    <row r="110" s="1" customFormat="1" ht="12" customHeight="1">
      <c r="B110" s="36"/>
      <c r="C110" s="30" t="s">
        <v>16</v>
      </c>
      <c r="I110" s="117"/>
      <c r="L110" s="36"/>
    </row>
    <row r="111" s="1" customFormat="1" ht="16.5" customHeight="1">
      <c r="B111" s="36"/>
      <c r="E111" s="116" t="str">
        <f>E7</f>
        <v>MULTIMEDIÁLNÍ UČEBNA PRO VÝUKU CIZÍCH JAZYKŮ,PŘÍRODNÍCH VĚD A ŘEMESEL - NÁSTAVBA PAVILONU DÍLEN</v>
      </c>
      <c r="F111" s="30"/>
      <c r="G111" s="30"/>
      <c r="H111" s="30"/>
      <c r="I111" s="117"/>
      <c r="L111" s="36"/>
    </row>
    <row r="112" s="1" customFormat="1" ht="12" customHeight="1">
      <c r="B112" s="36"/>
      <c r="C112" s="30" t="s">
        <v>104</v>
      </c>
      <c r="I112" s="117"/>
      <c r="L112" s="36"/>
    </row>
    <row r="113" s="1" customFormat="1" ht="16.5" customHeight="1">
      <c r="B113" s="36"/>
      <c r="E113" s="62" t="str">
        <f>E9</f>
        <v>02 - VZT</v>
      </c>
      <c r="F113" s="1"/>
      <c r="G113" s="1"/>
      <c r="H113" s="1"/>
      <c r="I113" s="117"/>
      <c r="L113" s="36"/>
    </row>
    <row r="114" s="1" customFormat="1" ht="6.96" customHeight="1">
      <c r="B114" s="36"/>
      <c r="I114" s="117"/>
      <c r="L114" s="36"/>
    </row>
    <row r="115" s="1" customFormat="1" ht="12" customHeight="1">
      <c r="B115" s="36"/>
      <c r="C115" s="30" t="s">
        <v>20</v>
      </c>
      <c r="F115" s="25" t="str">
        <f>F12</f>
        <v>Základní škola Fantova,Gen.Fanty 446,Kaplice</v>
      </c>
      <c r="I115" s="118" t="s">
        <v>22</v>
      </c>
      <c r="J115" s="64" t="str">
        <f>IF(J12="","",J12)</f>
        <v>12. 8. 2020</v>
      </c>
      <c r="L115" s="36"/>
    </row>
    <row r="116" s="1" customFormat="1" ht="6.96" customHeight="1">
      <c r="B116" s="36"/>
      <c r="I116" s="117"/>
      <c r="L116" s="36"/>
    </row>
    <row r="117" s="1" customFormat="1" ht="58.2" customHeight="1">
      <c r="B117" s="36"/>
      <c r="C117" s="30" t="s">
        <v>24</v>
      </c>
      <c r="F117" s="25" t="str">
        <f>E15</f>
        <v>Město Kaplice,Náměstí 70,382 41 Kapice</v>
      </c>
      <c r="I117" s="118" t="s">
        <v>30</v>
      </c>
      <c r="J117" s="34" t="str">
        <f>E21</f>
        <v>AGP nova spol.s.r.o.(Ing. Vladimír Polanský, CSc.)</v>
      </c>
      <c r="L117" s="36"/>
    </row>
    <row r="118" s="1" customFormat="1" ht="15.15" customHeight="1">
      <c r="B118" s="36"/>
      <c r="C118" s="30" t="s">
        <v>28</v>
      </c>
      <c r="F118" s="25" t="str">
        <f>IF(E18="","",E18)</f>
        <v>Vyplň údaj</v>
      </c>
      <c r="I118" s="118" t="s">
        <v>33</v>
      </c>
      <c r="J118" s="34" t="str">
        <f>E24</f>
        <v xml:space="preserve"> </v>
      </c>
      <c r="L118" s="36"/>
    </row>
    <row r="119" s="1" customFormat="1" ht="10.32" customHeight="1">
      <c r="B119" s="36"/>
      <c r="I119" s="117"/>
      <c r="L119" s="36"/>
    </row>
    <row r="120" s="10" customFormat="1" ht="29.28" customHeight="1">
      <c r="B120" s="154"/>
      <c r="C120" s="155" t="s">
        <v>118</v>
      </c>
      <c r="D120" s="156" t="s">
        <v>62</v>
      </c>
      <c r="E120" s="156" t="s">
        <v>58</v>
      </c>
      <c r="F120" s="156" t="s">
        <v>59</v>
      </c>
      <c r="G120" s="156" t="s">
        <v>119</v>
      </c>
      <c r="H120" s="156" t="s">
        <v>120</v>
      </c>
      <c r="I120" s="157" t="s">
        <v>121</v>
      </c>
      <c r="J120" s="158" t="s">
        <v>109</v>
      </c>
      <c r="K120" s="159" t="s">
        <v>122</v>
      </c>
      <c r="L120" s="154"/>
      <c r="M120" s="81" t="s">
        <v>1</v>
      </c>
      <c r="N120" s="82" t="s">
        <v>41</v>
      </c>
      <c r="O120" s="82" t="s">
        <v>123</v>
      </c>
      <c r="P120" s="82" t="s">
        <v>124</v>
      </c>
      <c r="Q120" s="82" t="s">
        <v>125</v>
      </c>
      <c r="R120" s="82" t="s">
        <v>126</v>
      </c>
      <c r="S120" s="82" t="s">
        <v>127</v>
      </c>
      <c r="T120" s="83" t="s">
        <v>128</v>
      </c>
    </row>
    <row r="121" s="1" customFormat="1" ht="22.8" customHeight="1">
      <c r="B121" s="36"/>
      <c r="C121" s="86" t="s">
        <v>129</v>
      </c>
      <c r="I121" s="117"/>
      <c r="J121" s="160">
        <f>BK121</f>
        <v>0</v>
      </c>
      <c r="L121" s="36"/>
      <c r="M121" s="84"/>
      <c r="N121" s="68"/>
      <c r="O121" s="68"/>
      <c r="P121" s="161">
        <f>P122+P138+P153+P163+P165</f>
        <v>0</v>
      </c>
      <c r="Q121" s="68"/>
      <c r="R121" s="161">
        <f>R122+R138+R153+R163+R165</f>
        <v>0</v>
      </c>
      <c r="S121" s="68"/>
      <c r="T121" s="162">
        <f>T122+T138+T153+T163+T165</f>
        <v>0</v>
      </c>
      <c r="AT121" s="17" t="s">
        <v>76</v>
      </c>
      <c r="AU121" s="17" t="s">
        <v>111</v>
      </c>
      <c r="BK121" s="163">
        <f>BK122+BK138+BK153+BK163+BK165</f>
        <v>0</v>
      </c>
    </row>
    <row r="122" s="11" customFormat="1" ht="25.92" customHeight="1">
      <c r="B122" s="164"/>
      <c r="D122" s="165" t="s">
        <v>76</v>
      </c>
      <c r="E122" s="166" t="s">
        <v>1038</v>
      </c>
      <c r="F122" s="166" t="s">
        <v>1039</v>
      </c>
      <c r="I122" s="167"/>
      <c r="J122" s="168">
        <f>BK122</f>
        <v>0</v>
      </c>
      <c r="L122" s="164"/>
      <c r="M122" s="169"/>
      <c r="N122" s="170"/>
      <c r="O122" s="170"/>
      <c r="P122" s="171">
        <f>SUM(P123:P137)</f>
        <v>0</v>
      </c>
      <c r="Q122" s="170"/>
      <c r="R122" s="171">
        <f>SUM(R123:R137)</f>
        <v>0</v>
      </c>
      <c r="S122" s="170"/>
      <c r="T122" s="172">
        <f>SUM(T123:T137)</f>
        <v>0</v>
      </c>
      <c r="AR122" s="165" t="s">
        <v>85</v>
      </c>
      <c r="AT122" s="173" t="s">
        <v>76</v>
      </c>
      <c r="AU122" s="173" t="s">
        <v>77</v>
      </c>
      <c r="AY122" s="165" t="s">
        <v>132</v>
      </c>
      <c r="BK122" s="174">
        <f>SUM(BK123:BK137)</f>
        <v>0</v>
      </c>
    </row>
    <row r="123" s="1" customFormat="1" ht="72" customHeight="1">
      <c r="B123" s="177"/>
      <c r="C123" s="178" t="s">
        <v>85</v>
      </c>
      <c r="D123" s="178" t="s">
        <v>135</v>
      </c>
      <c r="E123" s="179" t="s">
        <v>1040</v>
      </c>
      <c r="F123" s="180" t="s">
        <v>1041</v>
      </c>
      <c r="G123" s="181" t="s">
        <v>1042</v>
      </c>
      <c r="H123" s="182">
        <v>1</v>
      </c>
      <c r="I123" s="183"/>
      <c r="J123" s="184">
        <f>ROUND(I123*H123,2)</f>
        <v>0</v>
      </c>
      <c r="K123" s="180" t="s">
        <v>1</v>
      </c>
      <c r="L123" s="36"/>
      <c r="M123" s="185" t="s">
        <v>1</v>
      </c>
      <c r="N123" s="186" t="s">
        <v>42</v>
      </c>
      <c r="O123" s="72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8">
        <f>S123*H123</f>
        <v>0</v>
      </c>
      <c r="AR123" s="189" t="s">
        <v>139</v>
      </c>
      <c r="AT123" s="189" t="s">
        <v>135</v>
      </c>
      <c r="AU123" s="189" t="s">
        <v>85</v>
      </c>
      <c r="AY123" s="17" t="s">
        <v>132</v>
      </c>
      <c r="BE123" s="190">
        <f>IF(N123="základní",J123,0)</f>
        <v>0</v>
      </c>
      <c r="BF123" s="190">
        <f>IF(N123="snížená",J123,0)</f>
        <v>0</v>
      </c>
      <c r="BG123" s="190">
        <f>IF(N123="zákl. přenesená",J123,0)</f>
        <v>0</v>
      </c>
      <c r="BH123" s="190">
        <f>IF(N123="sníž. přenesená",J123,0)</f>
        <v>0</v>
      </c>
      <c r="BI123" s="190">
        <f>IF(N123="nulová",J123,0)</f>
        <v>0</v>
      </c>
      <c r="BJ123" s="17" t="s">
        <v>85</v>
      </c>
      <c r="BK123" s="190">
        <f>ROUND(I123*H123,2)</f>
        <v>0</v>
      </c>
      <c r="BL123" s="17" t="s">
        <v>139</v>
      </c>
      <c r="BM123" s="189" t="s">
        <v>87</v>
      </c>
    </row>
    <row r="124" s="1" customFormat="1" ht="24" customHeight="1">
      <c r="B124" s="177"/>
      <c r="C124" s="178" t="s">
        <v>87</v>
      </c>
      <c r="D124" s="178" t="s">
        <v>135</v>
      </c>
      <c r="E124" s="179" t="s">
        <v>1043</v>
      </c>
      <c r="F124" s="180" t="s">
        <v>1044</v>
      </c>
      <c r="G124" s="181" t="s">
        <v>1042</v>
      </c>
      <c r="H124" s="182">
        <v>4</v>
      </c>
      <c r="I124" s="183"/>
      <c r="J124" s="184">
        <f>ROUND(I124*H124,2)</f>
        <v>0</v>
      </c>
      <c r="K124" s="180" t="s">
        <v>1</v>
      </c>
      <c r="L124" s="36"/>
      <c r="M124" s="185" t="s">
        <v>1</v>
      </c>
      <c r="N124" s="186" t="s">
        <v>42</v>
      </c>
      <c r="O124" s="72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AR124" s="189" t="s">
        <v>139</v>
      </c>
      <c r="AT124" s="189" t="s">
        <v>135</v>
      </c>
      <c r="AU124" s="189" t="s">
        <v>85</v>
      </c>
      <c r="AY124" s="17" t="s">
        <v>132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85</v>
      </c>
      <c r="BK124" s="190">
        <f>ROUND(I124*H124,2)</f>
        <v>0</v>
      </c>
      <c r="BL124" s="17" t="s">
        <v>139</v>
      </c>
      <c r="BM124" s="189" t="s">
        <v>139</v>
      </c>
    </row>
    <row r="125" s="1" customFormat="1" ht="24" customHeight="1">
      <c r="B125" s="177"/>
      <c r="C125" s="178" t="s">
        <v>144</v>
      </c>
      <c r="D125" s="178" t="s">
        <v>135</v>
      </c>
      <c r="E125" s="179" t="s">
        <v>1045</v>
      </c>
      <c r="F125" s="180" t="s">
        <v>1046</v>
      </c>
      <c r="G125" s="181" t="s">
        <v>1042</v>
      </c>
      <c r="H125" s="182">
        <v>4</v>
      </c>
      <c r="I125" s="183"/>
      <c r="J125" s="184">
        <f>ROUND(I125*H125,2)</f>
        <v>0</v>
      </c>
      <c r="K125" s="180" t="s">
        <v>1</v>
      </c>
      <c r="L125" s="36"/>
      <c r="M125" s="185" t="s">
        <v>1</v>
      </c>
      <c r="N125" s="186" t="s">
        <v>42</v>
      </c>
      <c r="O125" s="72"/>
      <c r="P125" s="187">
        <f>O125*H125</f>
        <v>0</v>
      </c>
      <c r="Q125" s="187">
        <v>0</v>
      </c>
      <c r="R125" s="187">
        <f>Q125*H125</f>
        <v>0</v>
      </c>
      <c r="S125" s="187">
        <v>0</v>
      </c>
      <c r="T125" s="188">
        <f>S125*H125</f>
        <v>0</v>
      </c>
      <c r="AR125" s="189" t="s">
        <v>139</v>
      </c>
      <c r="AT125" s="189" t="s">
        <v>135</v>
      </c>
      <c r="AU125" s="189" t="s">
        <v>85</v>
      </c>
      <c r="AY125" s="17" t="s">
        <v>132</v>
      </c>
      <c r="BE125" s="190">
        <f>IF(N125="základní",J125,0)</f>
        <v>0</v>
      </c>
      <c r="BF125" s="190">
        <f>IF(N125="snížená",J125,0)</f>
        <v>0</v>
      </c>
      <c r="BG125" s="190">
        <f>IF(N125="zákl. přenesená",J125,0)</f>
        <v>0</v>
      </c>
      <c r="BH125" s="190">
        <f>IF(N125="sníž. přenesená",J125,0)</f>
        <v>0</v>
      </c>
      <c r="BI125" s="190">
        <f>IF(N125="nulová",J125,0)</f>
        <v>0</v>
      </c>
      <c r="BJ125" s="17" t="s">
        <v>85</v>
      </c>
      <c r="BK125" s="190">
        <f>ROUND(I125*H125,2)</f>
        <v>0</v>
      </c>
      <c r="BL125" s="17" t="s">
        <v>139</v>
      </c>
      <c r="BM125" s="189" t="s">
        <v>161</v>
      </c>
    </row>
    <row r="126" s="1" customFormat="1" ht="36" customHeight="1">
      <c r="B126" s="177"/>
      <c r="C126" s="178" t="s">
        <v>139</v>
      </c>
      <c r="D126" s="178" t="s">
        <v>135</v>
      </c>
      <c r="E126" s="179" t="s">
        <v>1047</v>
      </c>
      <c r="F126" s="180" t="s">
        <v>1048</v>
      </c>
      <c r="G126" s="181" t="s">
        <v>1042</v>
      </c>
      <c r="H126" s="182">
        <v>6</v>
      </c>
      <c r="I126" s="183"/>
      <c r="J126" s="184">
        <f>ROUND(I126*H126,2)</f>
        <v>0</v>
      </c>
      <c r="K126" s="180" t="s">
        <v>1</v>
      </c>
      <c r="L126" s="36"/>
      <c r="M126" s="185" t="s">
        <v>1</v>
      </c>
      <c r="N126" s="186" t="s">
        <v>42</v>
      </c>
      <c r="O126" s="72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AR126" s="189" t="s">
        <v>139</v>
      </c>
      <c r="AT126" s="189" t="s">
        <v>135</v>
      </c>
      <c r="AU126" s="189" t="s">
        <v>85</v>
      </c>
      <c r="AY126" s="17" t="s">
        <v>132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85</v>
      </c>
      <c r="BK126" s="190">
        <f>ROUND(I126*H126,2)</f>
        <v>0</v>
      </c>
      <c r="BL126" s="17" t="s">
        <v>139</v>
      </c>
      <c r="BM126" s="189" t="s">
        <v>173</v>
      </c>
    </row>
    <row r="127" s="1" customFormat="1" ht="16.5" customHeight="1">
      <c r="B127" s="177"/>
      <c r="C127" s="178" t="s">
        <v>153</v>
      </c>
      <c r="D127" s="178" t="s">
        <v>135</v>
      </c>
      <c r="E127" s="179" t="s">
        <v>1049</v>
      </c>
      <c r="F127" s="180" t="s">
        <v>1050</v>
      </c>
      <c r="G127" s="181" t="s">
        <v>1042</v>
      </c>
      <c r="H127" s="182">
        <v>1</v>
      </c>
      <c r="I127" s="183"/>
      <c r="J127" s="184">
        <f>ROUND(I127*H127,2)</f>
        <v>0</v>
      </c>
      <c r="K127" s="180" t="s">
        <v>1</v>
      </c>
      <c r="L127" s="36"/>
      <c r="M127" s="185" t="s">
        <v>1</v>
      </c>
      <c r="N127" s="186" t="s">
        <v>42</v>
      </c>
      <c r="O127" s="72"/>
      <c r="P127" s="187">
        <f>O127*H127</f>
        <v>0</v>
      </c>
      <c r="Q127" s="187">
        <v>0</v>
      </c>
      <c r="R127" s="187">
        <f>Q127*H127</f>
        <v>0</v>
      </c>
      <c r="S127" s="187">
        <v>0</v>
      </c>
      <c r="T127" s="188">
        <f>S127*H127</f>
        <v>0</v>
      </c>
      <c r="AR127" s="189" t="s">
        <v>139</v>
      </c>
      <c r="AT127" s="189" t="s">
        <v>135</v>
      </c>
      <c r="AU127" s="189" t="s">
        <v>85</v>
      </c>
      <c r="AY127" s="17" t="s">
        <v>132</v>
      </c>
      <c r="BE127" s="190">
        <f>IF(N127="základní",J127,0)</f>
        <v>0</v>
      </c>
      <c r="BF127" s="190">
        <f>IF(N127="snížená",J127,0)</f>
        <v>0</v>
      </c>
      <c r="BG127" s="190">
        <f>IF(N127="zákl. přenesená",J127,0)</f>
        <v>0</v>
      </c>
      <c r="BH127" s="190">
        <f>IF(N127="sníž. přenesená",J127,0)</f>
        <v>0</v>
      </c>
      <c r="BI127" s="190">
        <f>IF(N127="nulová",J127,0)</f>
        <v>0</v>
      </c>
      <c r="BJ127" s="17" t="s">
        <v>85</v>
      </c>
      <c r="BK127" s="190">
        <f>ROUND(I127*H127,2)</f>
        <v>0</v>
      </c>
      <c r="BL127" s="17" t="s">
        <v>139</v>
      </c>
      <c r="BM127" s="189" t="s">
        <v>182</v>
      </c>
    </row>
    <row r="128" s="1" customFormat="1" ht="16.5" customHeight="1">
      <c r="B128" s="177"/>
      <c r="C128" s="178" t="s">
        <v>161</v>
      </c>
      <c r="D128" s="178" t="s">
        <v>135</v>
      </c>
      <c r="E128" s="179" t="s">
        <v>1049</v>
      </c>
      <c r="F128" s="180" t="s">
        <v>1050</v>
      </c>
      <c r="G128" s="181" t="s">
        <v>1042</v>
      </c>
      <c r="H128" s="182">
        <v>1</v>
      </c>
      <c r="I128" s="183"/>
      <c r="J128" s="184">
        <f>ROUND(I128*H128,2)</f>
        <v>0</v>
      </c>
      <c r="K128" s="180" t="s">
        <v>1</v>
      </c>
      <c r="L128" s="36"/>
      <c r="M128" s="185" t="s">
        <v>1</v>
      </c>
      <c r="N128" s="186" t="s">
        <v>42</v>
      </c>
      <c r="O128" s="72"/>
      <c r="P128" s="187">
        <f>O128*H128</f>
        <v>0</v>
      </c>
      <c r="Q128" s="187">
        <v>0</v>
      </c>
      <c r="R128" s="187">
        <f>Q128*H128</f>
        <v>0</v>
      </c>
      <c r="S128" s="187">
        <v>0</v>
      </c>
      <c r="T128" s="188">
        <f>S128*H128</f>
        <v>0</v>
      </c>
      <c r="AR128" s="189" t="s">
        <v>139</v>
      </c>
      <c r="AT128" s="189" t="s">
        <v>135</v>
      </c>
      <c r="AU128" s="189" t="s">
        <v>85</v>
      </c>
      <c r="AY128" s="17" t="s">
        <v>132</v>
      </c>
      <c r="BE128" s="190">
        <f>IF(N128="základní",J128,0)</f>
        <v>0</v>
      </c>
      <c r="BF128" s="190">
        <f>IF(N128="snížená",J128,0)</f>
        <v>0</v>
      </c>
      <c r="BG128" s="190">
        <f>IF(N128="zákl. přenesená",J128,0)</f>
        <v>0</v>
      </c>
      <c r="BH128" s="190">
        <f>IF(N128="sníž. přenesená",J128,0)</f>
        <v>0</v>
      </c>
      <c r="BI128" s="190">
        <f>IF(N128="nulová",J128,0)</f>
        <v>0</v>
      </c>
      <c r="BJ128" s="17" t="s">
        <v>85</v>
      </c>
      <c r="BK128" s="190">
        <f>ROUND(I128*H128,2)</f>
        <v>0</v>
      </c>
      <c r="BL128" s="17" t="s">
        <v>139</v>
      </c>
      <c r="BM128" s="189" t="s">
        <v>272</v>
      </c>
    </row>
    <row r="129" s="1" customFormat="1" ht="24" customHeight="1">
      <c r="B129" s="177"/>
      <c r="C129" s="178" t="s">
        <v>166</v>
      </c>
      <c r="D129" s="178" t="s">
        <v>135</v>
      </c>
      <c r="E129" s="179" t="s">
        <v>1051</v>
      </c>
      <c r="F129" s="180" t="s">
        <v>1052</v>
      </c>
      <c r="G129" s="181" t="s">
        <v>248</v>
      </c>
      <c r="H129" s="182">
        <v>12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42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139</v>
      </c>
      <c r="AT129" s="189" t="s">
        <v>135</v>
      </c>
      <c r="AU129" s="189" t="s">
        <v>85</v>
      </c>
      <c r="AY129" s="17" t="s">
        <v>132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85</v>
      </c>
      <c r="BK129" s="190">
        <f>ROUND(I129*H129,2)</f>
        <v>0</v>
      </c>
      <c r="BL129" s="17" t="s">
        <v>139</v>
      </c>
      <c r="BM129" s="189" t="s">
        <v>282</v>
      </c>
    </row>
    <row r="130" s="1" customFormat="1" ht="16.5" customHeight="1">
      <c r="B130" s="177"/>
      <c r="C130" s="178" t="s">
        <v>173</v>
      </c>
      <c r="D130" s="178" t="s">
        <v>135</v>
      </c>
      <c r="E130" s="179" t="s">
        <v>1053</v>
      </c>
      <c r="F130" s="180" t="s">
        <v>1054</v>
      </c>
      <c r="G130" s="181" t="s">
        <v>232</v>
      </c>
      <c r="H130" s="182">
        <v>43</v>
      </c>
      <c r="I130" s="183"/>
      <c r="J130" s="184">
        <f>ROUND(I130*H130,2)</f>
        <v>0</v>
      </c>
      <c r="K130" s="180" t="s">
        <v>1</v>
      </c>
      <c r="L130" s="36"/>
      <c r="M130" s="185" t="s">
        <v>1</v>
      </c>
      <c r="N130" s="186" t="s">
        <v>42</v>
      </c>
      <c r="O130" s="72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AR130" s="189" t="s">
        <v>139</v>
      </c>
      <c r="AT130" s="189" t="s">
        <v>135</v>
      </c>
      <c r="AU130" s="189" t="s">
        <v>85</v>
      </c>
      <c r="AY130" s="17" t="s">
        <v>132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85</v>
      </c>
      <c r="BK130" s="190">
        <f>ROUND(I130*H130,2)</f>
        <v>0</v>
      </c>
      <c r="BL130" s="17" t="s">
        <v>139</v>
      </c>
      <c r="BM130" s="189" t="s">
        <v>294</v>
      </c>
    </row>
    <row r="131" s="1" customFormat="1" ht="16.5" customHeight="1">
      <c r="B131" s="177"/>
      <c r="C131" s="178" t="s">
        <v>178</v>
      </c>
      <c r="D131" s="178" t="s">
        <v>135</v>
      </c>
      <c r="E131" s="179" t="s">
        <v>1055</v>
      </c>
      <c r="F131" s="180" t="s">
        <v>1056</v>
      </c>
      <c r="G131" s="181" t="s">
        <v>232</v>
      </c>
      <c r="H131" s="182">
        <v>14</v>
      </c>
      <c r="I131" s="183"/>
      <c r="J131" s="184">
        <f>ROUND(I131*H131,2)</f>
        <v>0</v>
      </c>
      <c r="K131" s="180" t="s">
        <v>1</v>
      </c>
      <c r="L131" s="36"/>
      <c r="M131" s="185" t="s">
        <v>1</v>
      </c>
      <c r="N131" s="186" t="s">
        <v>42</v>
      </c>
      <c r="O131" s="72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AR131" s="189" t="s">
        <v>139</v>
      </c>
      <c r="AT131" s="189" t="s">
        <v>135</v>
      </c>
      <c r="AU131" s="189" t="s">
        <v>85</v>
      </c>
      <c r="AY131" s="17" t="s">
        <v>132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85</v>
      </c>
      <c r="BK131" s="190">
        <f>ROUND(I131*H131,2)</f>
        <v>0</v>
      </c>
      <c r="BL131" s="17" t="s">
        <v>139</v>
      </c>
      <c r="BM131" s="189" t="s">
        <v>304</v>
      </c>
    </row>
    <row r="132" s="1" customFormat="1" ht="16.5" customHeight="1">
      <c r="B132" s="177"/>
      <c r="C132" s="178" t="s">
        <v>182</v>
      </c>
      <c r="D132" s="178" t="s">
        <v>135</v>
      </c>
      <c r="E132" s="179" t="s">
        <v>1057</v>
      </c>
      <c r="F132" s="180" t="s">
        <v>1058</v>
      </c>
      <c r="G132" s="181" t="s">
        <v>232</v>
      </c>
      <c r="H132" s="182">
        <v>2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42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139</v>
      </c>
      <c r="AT132" s="189" t="s">
        <v>135</v>
      </c>
      <c r="AU132" s="189" t="s">
        <v>85</v>
      </c>
      <c r="AY132" s="17" t="s">
        <v>132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85</v>
      </c>
      <c r="BK132" s="190">
        <f>ROUND(I132*H132,2)</f>
        <v>0</v>
      </c>
      <c r="BL132" s="17" t="s">
        <v>139</v>
      </c>
      <c r="BM132" s="189" t="s">
        <v>316</v>
      </c>
    </row>
    <row r="133" s="1" customFormat="1" ht="16.5" customHeight="1">
      <c r="B133" s="177"/>
      <c r="C133" s="178" t="s">
        <v>266</v>
      </c>
      <c r="D133" s="178" t="s">
        <v>135</v>
      </c>
      <c r="E133" s="179" t="s">
        <v>1059</v>
      </c>
      <c r="F133" s="180" t="s">
        <v>1060</v>
      </c>
      <c r="G133" s="181" t="s">
        <v>1042</v>
      </c>
      <c r="H133" s="182">
        <v>6</v>
      </c>
      <c r="I133" s="183"/>
      <c r="J133" s="184">
        <f>ROUND(I133*H133,2)</f>
        <v>0</v>
      </c>
      <c r="K133" s="180" t="s">
        <v>1</v>
      </c>
      <c r="L133" s="36"/>
      <c r="M133" s="185" t="s">
        <v>1</v>
      </c>
      <c r="N133" s="186" t="s">
        <v>42</v>
      </c>
      <c r="O133" s="72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AR133" s="189" t="s">
        <v>139</v>
      </c>
      <c r="AT133" s="189" t="s">
        <v>135</v>
      </c>
      <c r="AU133" s="189" t="s">
        <v>85</v>
      </c>
      <c r="AY133" s="17" t="s">
        <v>132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85</v>
      </c>
      <c r="BK133" s="190">
        <f>ROUND(I133*H133,2)</f>
        <v>0</v>
      </c>
      <c r="BL133" s="17" t="s">
        <v>139</v>
      </c>
      <c r="BM133" s="189" t="s">
        <v>331</v>
      </c>
    </row>
    <row r="134" s="1" customFormat="1" ht="24" customHeight="1">
      <c r="B134" s="177"/>
      <c r="C134" s="178" t="s">
        <v>272</v>
      </c>
      <c r="D134" s="178" t="s">
        <v>135</v>
      </c>
      <c r="E134" s="179" t="s">
        <v>1061</v>
      </c>
      <c r="F134" s="180" t="s">
        <v>1062</v>
      </c>
      <c r="G134" s="181" t="s">
        <v>248</v>
      </c>
      <c r="H134" s="182">
        <v>58</v>
      </c>
      <c r="I134" s="183"/>
      <c r="J134" s="184">
        <f>ROUND(I134*H134,2)</f>
        <v>0</v>
      </c>
      <c r="K134" s="180" t="s">
        <v>1</v>
      </c>
      <c r="L134" s="36"/>
      <c r="M134" s="185" t="s">
        <v>1</v>
      </c>
      <c r="N134" s="186" t="s">
        <v>42</v>
      </c>
      <c r="O134" s="72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189" t="s">
        <v>139</v>
      </c>
      <c r="AT134" s="189" t="s">
        <v>135</v>
      </c>
      <c r="AU134" s="189" t="s">
        <v>85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85</v>
      </c>
      <c r="BK134" s="190">
        <f>ROUND(I134*H134,2)</f>
        <v>0</v>
      </c>
      <c r="BL134" s="17" t="s">
        <v>139</v>
      </c>
      <c r="BM134" s="189" t="s">
        <v>341</v>
      </c>
    </row>
    <row r="135" s="1" customFormat="1" ht="36" customHeight="1">
      <c r="B135" s="177"/>
      <c r="C135" s="178" t="s">
        <v>277</v>
      </c>
      <c r="D135" s="178" t="s">
        <v>135</v>
      </c>
      <c r="E135" s="179" t="s">
        <v>1063</v>
      </c>
      <c r="F135" s="180" t="s">
        <v>1064</v>
      </c>
      <c r="G135" s="181" t="s">
        <v>248</v>
      </c>
      <c r="H135" s="182">
        <v>15</v>
      </c>
      <c r="I135" s="183"/>
      <c r="J135" s="184">
        <f>ROUND(I135*H135,2)</f>
        <v>0</v>
      </c>
      <c r="K135" s="180" t="s">
        <v>1</v>
      </c>
      <c r="L135" s="36"/>
      <c r="M135" s="185" t="s">
        <v>1</v>
      </c>
      <c r="N135" s="186" t="s">
        <v>42</v>
      </c>
      <c r="O135" s="72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AR135" s="189" t="s">
        <v>139</v>
      </c>
      <c r="AT135" s="189" t="s">
        <v>135</v>
      </c>
      <c r="AU135" s="189" t="s">
        <v>85</v>
      </c>
      <c r="AY135" s="17" t="s">
        <v>132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85</v>
      </c>
      <c r="BK135" s="190">
        <f>ROUND(I135*H135,2)</f>
        <v>0</v>
      </c>
      <c r="BL135" s="17" t="s">
        <v>139</v>
      </c>
      <c r="BM135" s="189" t="s">
        <v>354</v>
      </c>
    </row>
    <row r="136" s="1" customFormat="1" ht="24" customHeight="1">
      <c r="B136" s="177"/>
      <c r="C136" s="178" t="s">
        <v>282</v>
      </c>
      <c r="D136" s="178" t="s">
        <v>135</v>
      </c>
      <c r="E136" s="179" t="s">
        <v>1065</v>
      </c>
      <c r="F136" s="180" t="s">
        <v>1066</v>
      </c>
      <c r="G136" s="181" t="s">
        <v>1067</v>
      </c>
      <c r="H136" s="182">
        <v>48</v>
      </c>
      <c r="I136" s="183"/>
      <c r="J136" s="184">
        <f>ROUND(I136*H136,2)</f>
        <v>0</v>
      </c>
      <c r="K136" s="180" t="s">
        <v>1</v>
      </c>
      <c r="L136" s="36"/>
      <c r="M136" s="185" t="s">
        <v>1</v>
      </c>
      <c r="N136" s="186" t="s">
        <v>42</v>
      </c>
      <c r="O136" s="72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89" t="s">
        <v>139</v>
      </c>
      <c r="AT136" s="189" t="s">
        <v>135</v>
      </c>
      <c r="AU136" s="189" t="s">
        <v>85</v>
      </c>
      <c r="AY136" s="17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85</v>
      </c>
      <c r="BK136" s="190">
        <f>ROUND(I136*H136,2)</f>
        <v>0</v>
      </c>
      <c r="BL136" s="17" t="s">
        <v>139</v>
      </c>
      <c r="BM136" s="189" t="s">
        <v>364</v>
      </c>
    </row>
    <row r="137" s="1" customFormat="1" ht="16.5" customHeight="1">
      <c r="B137" s="177"/>
      <c r="C137" s="178" t="s">
        <v>8</v>
      </c>
      <c r="D137" s="178" t="s">
        <v>135</v>
      </c>
      <c r="E137" s="179" t="s">
        <v>1068</v>
      </c>
      <c r="F137" s="180" t="s">
        <v>1069</v>
      </c>
      <c r="G137" s="181" t="s">
        <v>1042</v>
      </c>
      <c r="H137" s="182">
        <v>1</v>
      </c>
      <c r="I137" s="183"/>
      <c r="J137" s="184">
        <f>ROUND(I137*H137,2)</f>
        <v>0</v>
      </c>
      <c r="K137" s="180" t="s">
        <v>1</v>
      </c>
      <c r="L137" s="36"/>
      <c r="M137" s="185" t="s">
        <v>1</v>
      </c>
      <c r="N137" s="186" t="s">
        <v>42</v>
      </c>
      <c r="O137" s="72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AR137" s="189" t="s">
        <v>139</v>
      </c>
      <c r="AT137" s="189" t="s">
        <v>135</v>
      </c>
      <c r="AU137" s="189" t="s">
        <v>85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139</v>
      </c>
      <c r="BM137" s="189" t="s">
        <v>373</v>
      </c>
    </row>
    <row r="138" s="11" customFormat="1" ht="25.92" customHeight="1">
      <c r="B138" s="164"/>
      <c r="D138" s="165" t="s">
        <v>76</v>
      </c>
      <c r="E138" s="166" t="s">
        <v>1070</v>
      </c>
      <c r="F138" s="166" t="s">
        <v>1071</v>
      </c>
      <c r="I138" s="167"/>
      <c r="J138" s="168">
        <f>BK138</f>
        <v>0</v>
      </c>
      <c r="L138" s="164"/>
      <c r="M138" s="169"/>
      <c r="N138" s="170"/>
      <c r="O138" s="170"/>
      <c r="P138" s="171">
        <f>SUM(P139:P152)</f>
        <v>0</v>
      </c>
      <c r="Q138" s="170"/>
      <c r="R138" s="171">
        <f>SUM(R139:R152)</f>
        <v>0</v>
      </c>
      <c r="S138" s="170"/>
      <c r="T138" s="172">
        <f>SUM(T139:T152)</f>
        <v>0</v>
      </c>
      <c r="AR138" s="165" t="s">
        <v>85</v>
      </c>
      <c r="AT138" s="173" t="s">
        <v>76</v>
      </c>
      <c r="AU138" s="173" t="s">
        <v>77</v>
      </c>
      <c r="AY138" s="165" t="s">
        <v>132</v>
      </c>
      <c r="BK138" s="174">
        <f>SUM(BK139:BK152)</f>
        <v>0</v>
      </c>
    </row>
    <row r="139" s="1" customFormat="1" ht="72" customHeight="1">
      <c r="B139" s="177"/>
      <c r="C139" s="178" t="s">
        <v>294</v>
      </c>
      <c r="D139" s="178" t="s">
        <v>135</v>
      </c>
      <c r="E139" s="179" t="s">
        <v>1072</v>
      </c>
      <c r="F139" s="180" t="s">
        <v>1073</v>
      </c>
      <c r="G139" s="181" t="s">
        <v>1042</v>
      </c>
      <c r="H139" s="182">
        <v>1</v>
      </c>
      <c r="I139" s="183"/>
      <c r="J139" s="184">
        <f>ROUND(I139*H139,2)</f>
        <v>0</v>
      </c>
      <c r="K139" s="180" t="s">
        <v>1</v>
      </c>
      <c r="L139" s="36"/>
      <c r="M139" s="185" t="s">
        <v>1</v>
      </c>
      <c r="N139" s="186" t="s">
        <v>42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139</v>
      </c>
      <c r="AT139" s="189" t="s">
        <v>135</v>
      </c>
      <c r="AU139" s="189" t="s">
        <v>85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139</v>
      </c>
      <c r="BM139" s="189" t="s">
        <v>382</v>
      </c>
    </row>
    <row r="140" s="1" customFormat="1" ht="24" customHeight="1">
      <c r="B140" s="177"/>
      <c r="C140" s="178" t="s">
        <v>299</v>
      </c>
      <c r="D140" s="178" t="s">
        <v>135</v>
      </c>
      <c r="E140" s="179" t="s">
        <v>1074</v>
      </c>
      <c r="F140" s="180" t="s">
        <v>1075</v>
      </c>
      <c r="G140" s="181" t="s">
        <v>1042</v>
      </c>
      <c r="H140" s="182">
        <v>4</v>
      </c>
      <c r="I140" s="183"/>
      <c r="J140" s="184">
        <f>ROUND(I140*H140,2)</f>
        <v>0</v>
      </c>
      <c r="K140" s="180" t="s">
        <v>1</v>
      </c>
      <c r="L140" s="36"/>
      <c r="M140" s="185" t="s">
        <v>1</v>
      </c>
      <c r="N140" s="186" t="s">
        <v>42</v>
      </c>
      <c r="O140" s="72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189" t="s">
        <v>139</v>
      </c>
      <c r="AT140" s="189" t="s">
        <v>135</v>
      </c>
      <c r="AU140" s="189" t="s">
        <v>85</v>
      </c>
      <c r="AY140" s="17" t="s">
        <v>132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85</v>
      </c>
      <c r="BK140" s="190">
        <f>ROUND(I140*H140,2)</f>
        <v>0</v>
      </c>
      <c r="BL140" s="17" t="s">
        <v>139</v>
      </c>
      <c r="BM140" s="189" t="s">
        <v>402</v>
      </c>
    </row>
    <row r="141" s="1" customFormat="1" ht="24" customHeight="1">
      <c r="B141" s="177"/>
      <c r="C141" s="178" t="s">
        <v>304</v>
      </c>
      <c r="D141" s="178" t="s">
        <v>135</v>
      </c>
      <c r="E141" s="179" t="s">
        <v>1045</v>
      </c>
      <c r="F141" s="180" t="s">
        <v>1046</v>
      </c>
      <c r="G141" s="181" t="s">
        <v>1042</v>
      </c>
      <c r="H141" s="182">
        <v>2</v>
      </c>
      <c r="I141" s="183"/>
      <c r="J141" s="184">
        <f>ROUND(I141*H141,2)</f>
        <v>0</v>
      </c>
      <c r="K141" s="180" t="s">
        <v>1</v>
      </c>
      <c r="L141" s="36"/>
      <c r="M141" s="185" t="s">
        <v>1</v>
      </c>
      <c r="N141" s="186" t="s">
        <v>42</v>
      </c>
      <c r="O141" s="72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AR141" s="189" t="s">
        <v>139</v>
      </c>
      <c r="AT141" s="189" t="s">
        <v>135</v>
      </c>
      <c r="AU141" s="189" t="s">
        <v>85</v>
      </c>
      <c r="AY141" s="17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85</v>
      </c>
      <c r="BK141" s="190">
        <f>ROUND(I141*H141,2)</f>
        <v>0</v>
      </c>
      <c r="BL141" s="17" t="s">
        <v>139</v>
      </c>
      <c r="BM141" s="189" t="s">
        <v>432</v>
      </c>
    </row>
    <row r="142" s="1" customFormat="1" ht="36" customHeight="1">
      <c r="B142" s="177"/>
      <c r="C142" s="178" t="s">
        <v>309</v>
      </c>
      <c r="D142" s="178" t="s">
        <v>135</v>
      </c>
      <c r="E142" s="179" t="s">
        <v>1047</v>
      </c>
      <c r="F142" s="180" t="s">
        <v>1048</v>
      </c>
      <c r="G142" s="181" t="s">
        <v>1042</v>
      </c>
      <c r="H142" s="182">
        <v>3</v>
      </c>
      <c r="I142" s="183"/>
      <c r="J142" s="184">
        <f>ROUND(I142*H142,2)</f>
        <v>0</v>
      </c>
      <c r="K142" s="180" t="s">
        <v>1</v>
      </c>
      <c r="L142" s="36"/>
      <c r="M142" s="185" t="s">
        <v>1</v>
      </c>
      <c r="N142" s="186" t="s">
        <v>42</v>
      </c>
      <c r="O142" s="72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189" t="s">
        <v>139</v>
      </c>
      <c r="AT142" s="189" t="s">
        <v>135</v>
      </c>
      <c r="AU142" s="189" t="s">
        <v>85</v>
      </c>
      <c r="AY142" s="17" t="s">
        <v>132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85</v>
      </c>
      <c r="BK142" s="190">
        <f>ROUND(I142*H142,2)</f>
        <v>0</v>
      </c>
      <c r="BL142" s="17" t="s">
        <v>139</v>
      </c>
      <c r="BM142" s="189" t="s">
        <v>451</v>
      </c>
    </row>
    <row r="143" s="1" customFormat="1" ht="16.5" customHeight="1">
      <c r="B143" s="177"/>
      <c r="C143" s="178" t="s">
        <v>316</v>
      </c>
      <c r="D143" s="178" t="s">
        <v>135</v>
      </c>
      <c r="E143" s="179" t="s">
        <v>1076</v>
      </c>
      <c r="F143" s="180" t="s">
        <v>1077</v>
      </c>
      <c r="G143" s="181" t="s">
        <v>1042</v>
      </c>
      <c r="H143" s="182">
        <v>1</v>
      </c>
      <c r="I143" s="183"/>
      <c r="J143" s="184">
        <f>ROUND(I143*H143,2)</f>
        <v>0</v>
      </c>
      <c r="K143" s="180" t="s">
        <v>1</v>
      </c>
      <c r="L143" s="36"/>
      <c r="M143" s="185" t="s">
        <v>1</v>
      </c>
      <c r="N143" s="186" t="s">
        <v>42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139</v>
      </c>
      <c r="AT143" s="189" t="s">
        <v>135</v>
      </c>
      <c r="AU143" s="189" t="s">
        <v>85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85</v>
      </c>
      <c r="BK143" s="190">
        <f>ROUND(I143*H143,2)</f>
        <v>0</v>
      </c>
      <c r="BL143" s="17" t="s">
        <v>139</v>
      </c>
      <c r="BM143" s="189" t="s">
        <v>461</v>
      </c>
    </row>
    <row r="144" s="1" customFormat="1" ht="16.5" customHeight="1">
      <c r="B144" s="177"/>
      <c r="C144" s="178" t="s">
        <v>7</v>
      </c>
      <c r="D144" s="178" t="s">
        <v>135</v>
      </c>
      <c r="E144" s="179" t="s">
        <v>1076</v>
      </c>
      <c r="F144" s="180" t="s">
        <v>1077</v>
      </c>
      <c r="G144" s="181" t="s">
        <v>1042</v>
      </c>
      <c r="H144" s="182">
        <v>1</v>
      </c>
      <c r="I144" s="183"/>
      <c r="J144" s="184">
        <f>ROUND(I144*H144,2)</f>
        <v>0</v>
      </c>
      <c r="K144" s="180" t="s">
        <v>1</v>
      </c>
      <c r="L144" s="36"/>
      <c r="M144" s="185" t="s">
        <v>1</v>
      </c>
      <c r="N144" s="186" t="s">
        <v>42</v>
      </c>
      <c r="O144" s="72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AR144" s="189" t="s">
        <v>139</v>
      </c>
      <c r="AT144" s="189" t="s">
        <v>135</v>
      </c>
      <c r="AU144" s="189" t="s">
        <v>85</v>
      </c>
      <c r="AY144" s="17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85</v>
      </c>
      <c r="BK144" s="190">
        <f>ROUND(I144*H144,2)</f>
        <v>0</v>
      </c>
      <c r="BL144" s="17" t="s">
        <v>139</v>
      </c>
      <c r="BM144" s="189" t="s">
        <v>474</v>
      </c>
    </row>
    <row r="145" s="1" customFormat="1" ht="24" customHeight="1">
      <c r="B145" s="177"/>
      <c r="C145" s="178" t="s">
        <v>331</v>
      </c>
      <c r="D145" s="178" t="s">
        <v>135</v>
      </c>
      <c r="E145" s="179" t="s">
        <v>1051</v>
      </c>
      <c r="F145" s="180" t="s">
        <v>1052</v>
      </c>
      <c r="G145" s="181" t="s">
        <v>248</v>
      </c>
      <c r="H145" s="182">
        <v>4</v>
      </c>
      <c r="I145" s="183"/>
      <c r="J145" s="184">
        <f>ROUND(I145*H145,2)</f>
        <v>0</v>
      </c>
      <c r="K145" s="180" t="s">
        <v>1</v>
      </c>
      <c r="L145" s="36"/>
      <c r="M145" s="185" t="s">
        <v>1</v>
      </c>
      <c r="N145" s="186" t="s">
        <v>42</v>
      </c>
      <c r="O145" s="72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AR145" s="189" t="s">
        <v>139</v>
      </c>
      <c r="AT145" s="189" t="s">
        <v>135</v>
      </c>
      <c r="AU145" s="189" t="s">
        <v>85</v>
      </c>
      <c r="AY145" s="17" t="s">
        <v>132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85</v>
      </c>
      <c r="BK145" s="190">
        <f>ROUND(I145*H145,2)</f>
        <v>0</v>
      </c>
      <c r="BL145" s="17" t="s">
        <v>139</v>
      </c>
      <c r="BM145" s="189" t="s">
        <v>490</v>
      </c>
    </row>
    <row r="146" s="1" customFormat="1" ht="16.5" customHeight="1">
      <c r="B146" s="177"/>
      <c r="C146" s="178" t="s">
        <v>336</v>
      </c>
      <c r="D146" s="178" t="s">
        <v>135</v>
      </c>
      <c r="E146" s="179" t="s">
        <v>1078</v>
      </c>
      <c r="F146" s="180" t="s">
        <v>1079</v>
      </c>
      <c r="G146" s="181" t="s">
        <v>232</v>
      </c>
      <c r="H146" s="182">
        <v>31</v>
      </c>
      <c r="I146" s="183"/>
      <c r="J146" s="184">
        <f>ROUND(I146*H146,2)</f>
        <v>0</v>
      </c>
      <c r="K146" s="180" t="s">
        <v>1</v>
      </c>
      <c r="L146" s="36"/>
      <c r="M146" s="185" t="s">
        <v>1</v>
      </c>
      <c r="N146" s="186" t="s">
        <v>42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139</v>
      </c>
      <c r="AT146" s="189" t="s">
        <v>135</v>
      </c>
      <c r="AU146" s="189" t="s">
        <v>85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85</v>
      </c>
      <c r="BK146" s="190">
        <f>ROUND(I146*H146,2)</f>
        <v>0</v>
      </c>
      <c r="BL146" s="17" t="s">
        <v>139</v>
      </c>
      <c r="BM146" s="189" t="s">
        <v>498</v>
      </c>
    </row>
    <row r="147" s="1" customFormat="1" ht="16.5" customHeight="1">
      <c r="B147" s="177"/>
      <c r="C147" s="178" t="s">
        <v>341</v>
      </c>
      <c r="D147" s="178" t="s">
        <v>135</v>
      </c>
      <c r="E147" s="179" t="s">
        <v>1057</v>
      </c>
      <c r="F147" s="180" t="s">
        <v>1058</v>
      </c>
      <c r="G147" s="181" t="s">
        <v>232</v>
      </c>
      <c r="H147" s="182">
        <v>1</v>
      </c>
      <c r="I147" s="183"/>
      <c r="J147" s="184">
        <f>ROUND(I147*H147,2)</f>
        <v>0</v>
      </c>
      <c r="K147" s="180" t="s">
        <v>1</v>
      </c>
      <c r="L147" s="36"/>
      <c r="M147" s="185" t="s">
        <v>1</v>
      </c>
      <c r="N147" s="186" t="s">
        <v>42</v>
      </c>
      <c r="O147" s="72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189" t="s">
        <v>139</v>
      </c>
      <c r="AT147" s="189" t="s">
        <v>135</v>
      </c>
      <c r="AU147" s="189" t="s">
        <v>85</v>
      </c>
      <c r="AY147" s="17" t="s">
        <v>132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85</v>
      </c>
      <c r="BK147" s="190">
        <f>ROUND(I147*H147,2)</f>
        <v>0</v>
      </c>
      <c r="BL147" s="17" t="s">
        <v>139</v>
      </c>
      <c r="BM147" s="189" t="s">
        <v>507</v>
      </c>
    </row>
    <row r="148" s="1" customFormat="1" ht="16.5" customHeight="1">
      <c r="B148" s="177"/>
      <c r="C148" s="178" t="s">
        <v>348</v>
      </c>
      <c r="D148" s="178" t="s">
        <v>135</v>
      </c>
      <c r="E148" s="179" t="s">
        <v>1059</v>
      </c>
      <c r="F148" s="180" t="s">
        <v>1060</v>
      </c>
      <c r="G148" s="181" t="s">
        <v>1042</v>
      </c>
      <c r="H148" s="182">
        <v>3</v>
      </c>
      <c r="I148" s="183"/>
      <c r="J148" s="184">
        <f>ROUND(I148*H148,2)</f>
        <v>0</v>
      </c>
      <c r="K148" s="180" t="s">
        <v>1</v>
      </c>
      <c r="L148" s="36"/>
      <c r="M148" s="185" t="s">
        <v>1</v>
      </c>
      <c r="N148" s="186" t="s">
        <v>42</v>
      </c>
      <c r="O148" s="72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189" t="s">
        <v>139</v>
      </c>
      <c r="AT148" s="189" t="s">
        <v>135</v>
      </c>
      <c r="AU148" s="189" t="s">
        <v>85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85</v>
      </c>
      <c r="BK148" s="190">
        <f>ROUND(I148*H148,2)</f>
        <v>0</v>
      </c>
      <c r="BL148" s="17" t="s">
        <v>139</v>
      </c>
      <c r="BM148" s="189" t="s">
        <v>516</v>
      </c>
    </row>
    <row r="149" s="1" customFormat="1" ht="24" customHeight="1">
      <c r="B149" s="177"/>
      <c r="C149" s="178" t="s">
        <v>354</v>
      </c>
      <c r="D149" s="178" t="s">
        <v>135</v>
      </c>
      <c r="E149" s="179" t="s">
        <v>1061</v>
      </c>
      <c r="F149" s="180" t="s">
        <v>1062</v>
      </c>
      <c r="G149" s="181" t="s">
        <v>248</v>
      </c>
      <c r="H149" s="182">
        <v>30</v>
      </c>
      <c r="I149" s="183"/>
      <c r="J149" s="184">
        <f>ROUND(I149*H149,2)</f>
        <v>0</v>
      </c>
      <c r="K149" s="180" t="s">
        <v>1</v>
      </c>
      <c r="L149" s="36"/>
      <c r="M149" s="185" t="s">
        <v>1</v>
      </c>
      <c r="N149" s="186" t="s">
        <v>42</v>
      </c>
      <c r="O149" s="72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89" t="s">
        <v>139</v>
      </c>
      <c r="AT149" s="189" t="s">
        <v>135</v>
      </c>
      <c r="AU149" s="189" t="s">
        <v>85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85</v>
      </c>
      <c r="BK149" s="190">
        <f>ROUND(I149*H149,2)</f>
        <v>0</v>
      </c>
      <c r="BL149" s="17" t="s">
        <v>139</v>
      </c>
      <c r="BM149" s="189" t="s">
        <v>526</v>
      </c>
    </row>
    <row r="150" s="1" customFormat="1" ht="36" customHeight="1">
      <c r="B150" s="177"/>
      <c r="C150" s="178" t="s">
        <v>358</v>
      </c>
      <c r="D150" s="178" t="s">
        <v>135</v>
      </c>
      <c r="E150" s="179" t="s">
        <v>1063</v>
      </c>
      <c r="F150" s="180" t="s">
        <v>1064</v>
      </c>
      <c r="G150" s="181" t="s">
        <v>248</v>
      </c>
      <c r="H150" s="182">
        <v>5</v>
      </c>
      <c r="I150" s="183"/>
      <c r="J150" s="184">
        <f>ROUND(I150*H150,2)</f>
        <v>0</v>
      </c>
      <c r="K150" s="180" t="s">
        <v>1</v>
      </c>
      <c r="L150" s="36"/>
      <c r="M150" s="185" t="s">
        <v>1</v>
      </c>
      <c r="N150" s="186" t="s">
        <v>42</v>
      </c>
      <c r="O150" s="72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89" t="s">
        <v>139</v>
      </c>
      <c r="AT150" s="189" t="s">
        <v>135</v>
      </c>
      <c r="AU150" s="189" t="s">
        <v>85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139</v>
      </c>
      <c r="BM150" s="189" t="s">
        <v>537</v>
      </c>
    </row>
    <row r="151" s="1" customFormat="1" ht="24" customHeight="1">
      <c r="B151" s="177"/>
      <c r="C151" s="178" t="s">
        <v>364</v>
      </c>
      <c r="D151" s="178" t="s">
        <v>135</v>
      </c>
      <c r="E151" s="179" t="s">
        <v>1065</v>
      </c>
      <c r="F151" s="180" t="s">
        <v>1066</v>
      </c>
      <c r="G151" s="181" t="s">
        <v>1067</v>
      </c>
      <c r="H151" s="182">
        <v>34</v>
      </c>
      <c r="I151" s="183"/>
      <c r="J151" s="184">
        <f>ROUND(I151*H151,2)</f>
        <v>0</v>
      </c>
      <c r="K151" s="180" t="s">
        <v>1</v>
      </c>
      <c r="L151" s="36"/>
      <c r="M151" s="185" t="s">
        <v>1</v>
      </c>
      <c r="N151" s="186" t="s">
        <v>42</v>
      </c>
      <c r="O151" s="72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89" t="s">
        <v>139</v>
      </c>
      <c r="AT151" s="189" t="s">
        <v>135</v>
      </c>
      <c r="AU151" s="189" t="s">
        <v>85</v>
      </c>
      <c r="AY151" s="17" t="s">
        <v>132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85</v>
      </c>
      <c r="BK151" s="190">
        <f>ROUND(I151*H151,2)</f>
        <v>0</v>
      </c>
      <c r="BL151" s="17" t="s">
        <v>139</v>
      </c>
      <c r="BM151" s="189" t="s">
        <v>547</v>
      </c>
    </row>
    <row r="152" s="1" customFormat="1" ht="16.5" customHeight="1">
      <c r="B152" s="177"/>
      <c r="C152" s="178" t="s">
        <v>369</v>
      </c>
      <c r="D152" s="178" t="s">
        <v>135</v>
      </c>
      <c r="E152" s="179" t="s">
        <v>1080</v>
      </c>
      <c r="F152" s="180" t="s">
        <v>1081</v>
      </c>
      <c r="G152" s="181" t="s">
        <v>1042</v>
      </c>
      <c r="H152" s="182">
        <v>1</v>
      </c>
      <c r="I152" s="183"/>
      <c r="J152" s="184">
        <f>ROUND(I152*H152,2)</f>
        <v>0</v>
      </c>
      <c r="K152" s="180" t="s">
        <v>1</v>
      </c>
      <c r="L152" s="36"/>
      <c r="M152" s="185" t="s">
        <v>1</v>
      </c>
      <c r="N152" s="186" t="s">
        <v>42</v>
      </c>
      <c r="O152" s="72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89" t="s">
        <v>139</v>
      </c>
      <c r="AT152" s="189" t="s">
        <v>135</v>
      </c>
      <c r="AU152" s="189" t="s">
        <v>85</v>
      </c>
      <c r="AY152" s="17" t="s">
        <v>132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85</v>
      </c>
      <c r="BK152" s="190">
        <f>ROUND(I152*H152,2)</f>
        <v>0</v>
      </c>
      <c r="BL152" s="17" t="s">
        <v>139</v>
      </c>
      <c r="BM152" s="189" t="s">
        <v>557</v>
      </c>
    </row>
    <row r="153" s="11" customFormat="1" ht="25.92" customHeight="1">
      <c r="B153" s="164"/>
      <c r="D153" s="165" t="s">
        <v>76</v>
      </c>
      <c r="E153" s="166" t="s">
        <v>1082</v>
      </c>
      <c r="F153" s="166" t="s">
        <v>1083</v>
      </c>
      <c r="I153" s="167"/>
      <c r="J153" s="168">
        <f>BK153</f>
        <v>0</v>
      </c>
      <c r="L153" s="164"/>
      <c r="M153" s="169"/>
      <c r="N153" s="170"/>
      <c r="O153" s="170"/>
      <c r="P153" s="171">
        <f>SUM(P154:P162)</f>
        <v>0</v>
      </c>
      <c r="Q153" s="170"/>
      <c r="R153" s="171">
        <f>SUM(R154:R162)</f>
        <v>0</v>
      </c>
      <c r="S153" s="170"/>
      <c r="T153" s="172">
        <f>SUM(T154:T162)</f>
        <v>0</v>
      </c>
      <c r="AR153" s="165" t="s">
        <v>85</v>
      </c>
      <c r="AT153" s="173" t="s">
        <v>76</v>
      </c>
      <c r="AU153" s="173" t="s">
        <v>77</v>
      </c>
      <c r="AY153" s="165" t="s">
        <v>132</v>
      </c>
      <c r="BK153" s="174">
        <f>SUM(BK154:BK162)</f>
        <v>0</v>
      </c>
    </row>
    <row r="154" s="1" customFormat="1" ht="24" customHeight="1">
      <c r="B154" s="177"/>
      <c r="C154" s="178" t="s">
        <v>373</v>
      </c>
      <c r="D154" s="178" t="s">
        <v>135</v>
      </c>
      <c r="E154" s="179" t="s">
        <v>1084</v>
      </c>
      <c r="F154" s="180" t="s">
        <v>1085</v>
      </c>
      <c r="G154" s="181" t="s">
        <v>1042</v>
      </c>
      <c r="H154" s="182">
        <v>1</v>
      </c>
      <c r="I154" s="183"/>
      <c r="J154" s="184">
        <f>ROUND(I154*H154,2)</f>
        <v>0</v>
      </c>
      <c r="K154" s="180" t="s">
        <v>1</v>
      </c>
      <c r="L154" s="36"/>
      <c r="M154" s="185" t="s">
        <v>1</v>
      </c>
      <c r="N154" s="186" t="s">
        <v>42</v>
      </c>
      <c r="O154" s="72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89" t="s">
        <v>139</v>
      </c>
      <c r="AT154" s="189" t="s">
        <v>135</v>
      </c>
      <c r="AU154" s="189" t="s">
        <v>85</v>
      </c>
      <c r="AY154" s="17" t="s">
        <v>132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85</v>
      </c>
      <c r="BK154" s="190">
        <f>ROUND(I154*H154,2)</f>
        <v>0</v>
      </c>
      <c r="BL154" s="17" t="s">
        <v>139</v>
      </c>
      <c r="BM154" s="189" t="s">
        <v>567</v>
      </c>
    </row>
    <row r="155" s="1" customFormat="1" ht="24" customHeight="1">
      <c r="B155" s="177"/>
      <c r="C155" s="178" t="s">
        <v>377</v>
      </c>
      <c r="D155" s="178" t="s">
        <v>135</v>
      </c>
      <c r="E155" s="179" t="s">
        <v>1086</v>
      </c>
      <c r="F155" s="180" t="s">
        <v>1087</v>
      </c>
      <c r="G155" s="181" t="s">
        <v>1042</v>
      </c>
      <c r="H155" s="182">
        <v>1</v>
      </c>
      <c r="I155" s="183"/>
      <c r="J155" s="184">
        <f>ROUND(I155*H155,2)</f>
        <v>0</v>
      </c>
      <c r="K155" s="180" t="s">
        <v>1</v>
      </c>
      <c r="L155" s="36"/>
      <c r="M155" s="185" t="s">
        <v>1</v>
      </c>
      <c r="N155" s="186" t="s">
        <v>42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139</v>
      </c>
      <c r="AT155" s="189" t="s">
        <v>135</v>
      </c>
      <c r="AU155" s="189" t="s">
        <v>85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139</v>
      </c>
      <c r="BM155" s="189" t="s">
        <v>576</v>
      </c>
    </row>
    <row r="156" s="1" customFormat="1" ht="24" customHeight="1">
      <c r="B156" s="177"/>
      <c r="C156" s="178" t="s">
        <v>382</v>
      </c>
      <c r="D156" s="178" t="s">
        <v>135</v>
      </c>
      <c r="E156" s="179" t="s">
        <v>1088</v>
      </c>
      <c r="F156" s="180" t="s">
        <v>1089</v>
      </c>
      <c r="G156" s="181" t="s">
        <v>1042</v>
      </c>
      <c r="H156" s="182">
        <v>7</v>
      </c>
      <c r="I156" s="183"/>
      <c r="J156" s="184">
        <f>ROUND(I156*H156,2)</f>
        <v>0</v>
      </c>
      <c r="K156" s="180" t="s">
        <v>1</v>
      </c>
      <c r="L156" s="36"/>
      <c r="M156" s="185" t="s">
        <v>1</v>
      </c>
      <c r="N156" s="186" t="s">
        <v>42</v>
      </c>
      <c r="O156" s="72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AR156" s="189" t="s">
        <v>139</v>
      </c>
      <c r="AT156" s="189" t="s">
        <v>135</v>
      </c>
      <c r="AU156" s="189" t="s">
        <v>85</v>
      </c>
      <c r="AY156" s="17" t="s">
        <v>132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85</v>
      </c>
      <c r="BK156" s="190">
        <f>ROUND(I156*H156,2)</f>
        <v>0</v>
      </c>
      <c r="BL156" s="17" t="s">
        <v>139</v>
      </c>
      <c r="BM156" s="189" t="s">
        <v>586</v>
      </c>
    </row>
    <row r="157" s="1" customFormat="1" ht="16.5" customHeight="1">
      <c r="B157" s="177"/>
      <c r="C157" s="178" t="s">
        <v>387</v>
      </c>
      <c r="D157" s="178" t="s">
        <v>135</v>
      </c>
      <c r="E157" s="179" t="s">
        <v>1090</v>
      </c>
      <c r="F157" s="180" t="s">
        <v>1091</v>
      </c>
      <c r="G157" s="181" t="s">
        <v>1042</v>
      </c>
      <c r="H157" s="182">
        <v>1</v>
      </c>
      <c r="I157" s="183"/>
      <c r="J157" s="184">
        <f>ROUND(I157*H157,2)</f>
        <v>0</v>
      </c>
      <c r="K157" s="180" t="s">
        <v>1</v>
      </c>
      <c r="L157" s="36"/>
      <c r="M157" s="185" t="s">
        <v>1</v>
      </c>
      <c r="N157" s="186" t="s">
        <v>42</v>
      </c>
      <c r="O157" s="72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AR157" s="189" t="s">
        <v>139</v>
      </c>
      <c r="AT157" s="189" t="s">
        <v>135</v>
      </c>
      <c r="AU157" s="189" t="s">
        <v>85</v>
      </c>
      <c r="AY157" s="17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85</v>
      </c>
      <c r="BK157" s="190">
        <f>ROUND(I157*H157,2)</f>
        <v>0</v>
      </c>
      <c r="BL157" s="17" t="s">
        <v>139</v>
      </c>
      <c r="BM157" s="189" t="s">
        <v>597</v>
      </c>
    </row>
    <row r="158" s="1" customFormat="1" ht="24" customHeight="1">
      <c r="B158" s="177"/>
      <c r="C158" s="178" t="s">
        <v>402</v>
      </c>
      <c r="D158" s="178" t="s">
        <v>135</v>
      </c>
      <c r="E158" s="179" t="s">
        <v>1092</v>
      </c>
      <c r="F158" s="180" t="s">
        <v>1093</v>
      </c>
      <c r="G158" s="181" t="s">
        <v>1042</v>
      </c>
      <c r="H158" s="182">
        <v>1</v>
      </c>
      <c r="I158" s="183"/>
      <c r="J158" s="184">
        <f>ROUND(I158*H158,2)</f>
        <v>0</v>
      </c>
      <c r="K158" s="180" t="s">
        <v>1</v>
      </c>
      <c r="L158" s="36"/>
      <c r="M158" s="185" t="s">
        <v>1</v>
      </c>
      <c r="N158" s="186" t="s">
        <v>42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139</v>
      </c>
      <c r="AT158" s="189" t="s">
        <v>135</v>
      </c>
      <c r="AU158" s="189" t="s">
        <v>85</v>
      </c>
      <c r="AY158" s="17" t="s">
        <v>132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85</v>
      </c>
      <c r="BK158" s="190">
        <f>ROUND(I158*H158,2)</f>
        <v>0</v>
      </c>
      <c r="BL158" s="17" t="s">
        <v>139</v>
      </c>
      <c r="BM158" s="189" t="s">
        <v>612</v>
      </c>
    </row>
    <row r="159" s="1" customFormat="1" ht="16.5" customHeight="1">
      <c r="B159" s="177"/>
      <c r="C159" s="178" t="s">
        <v>417</v>
      </c>
      <c r="D159" s="178" t="s">
        <v>135</v>
      </c>
      <c r="E159" s="179" t="s">
        <v>1094</v>
      </c>
      <c r="F159" s="180" t="s">
        <v>1095</v>
      </c>
      <c r="G159" s="181" t="s">
        <v>232</v>
      </c>
      <c r="H159" s="182">
        <v>11</v>
      </c>
      <c r="I159" s="183"/>
      <c r="J159" s="184">
        <f>ROUND(I159*H159,2)</f>
        <v>0</v>
      </c>
      <c r="K159" s="180" t="s">
        <v>1</v>
      </c>
      <c r="L159" s="36"/>
      <c r="M159" s="185" t="s">
        <v>1</v>
      </c>
      <c r="N159" s="186" t="s">
        <v>42</v>
      </c>
      <c r="O159" s="72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AR159" s="189" t="s">
        <v>139</v>
      </c>
      <c r="AT159" s="189" t="s">
        <v>135</v>
      </c>
      <c r="AU159" s="189" t="s">
        <v>85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85</v>
      </c>
      <c r="BK159" s="190">
        <f>ROUND(I159*H159,2)</f>
        <v>0</v>
      </c>
      <c r="BL159" s="17" t="s">
        <v>139</v>
      </c>
      <c r="BM159" s="189" t="s">
        <v>622</v>
      </c>
    </row>
    <row r="160" s="1" customFormat="1" ht="24" customHeight="1">
      <c r="B160" s="177"/>
      <c r="C160" s="178" t="s">
        <v>432</v>
      </c>
      <c r="D160" s="178" t="s">
        <v>135</v>
      </c>
      <c r="E160" s="179" t="s">
        <v>1061</v>
      </c>
      <c r="F160" s="180" t="s">
        <v>1062</v>
      </c>
      <c r="G160" s="181" t="s">
        <v>248</v>
      </c>
      <c r="H160" s="182">
        <v>7</v>
      </c>
      <c r="I160" s="183"/>
      <c r="J160" s="184">
        <f>ROUND(I160*H160,2)</f>
        <v>0</v>
      </c>
      <c r="K160" s="180" t="s">
        <v>1</v>
      </c>
      <c r="L160" s="36"/>
      <c r="M160" s="185" t="s">
        <v>1</v>
      </c>
      <c r="N160" s="186" t="s">
        <v>42</v>
      </c>
      <c r="O160" s="72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AR160" s="189" t="s">
        <v>139</v>
      </c>
      <c r="AT160" s="189" t="s">
        <v>135</v>
      </c>
      <c r="AU160" s="189" t="s">
        <v>85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85</v>
      </c>
      <c r="BK160" s="190">
        <f>ROUND(I160*H160,2)</f>
        <v>0</v>
      </c>
      <c r="BL160" s="17" t="s">
        <v>139</v>
      </c>
      <c r="BM160" s="189" t="s">
        <v>633</v>
      </c>
    </row>
    <row r="161" s="1" customFormat="1" ht="24" customHeight="1">
      <c r="B161" s="177"/>
      <c r="C161" s="178" t="s">
        <v>436</v>
      </c>
      <c r="D161" s="178" t="s">
        <v>135</v>
      </c>
      <c r="E161" s="179" t="s">
        <v>1065</v>
      </c>
      <c r="F161" s="180" t="s">
        <v>1066</v>
      </c>
      <c r="G161" s="181" t="s">
        <v>1067</v>
      </c>
      <c r="H161" s="182">
        <v>16</v>
      </c>
      <c r="I161" s="183"/>
      <c r="J161" s="184">
        <f>ROUND(I161*H161,2)</f>
        <v>0</v>
      </c>
      <c r="K161" s="180" t="s">
        <v>1</v>
      </c>
      <c r="L161" s="36"/>
      <c r="M161" s="185" t="s">
        <v>1</v>
      </c>
      <c r="N161" s="186" t="s">
        <v>42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139</v>
      </c>
      <c r="AT161" s="189" t="s">
        <v>135</v>
      </c>
      <c r="AU161" s="189" t="s">
        <v>85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85</v>
      </c>
      <c r="BK161" s="190">
        <f>ROUND(I161*H161,2)</f>
        <v>0</v>
      </c>
      <c r="BL161" s="17" t="s">
        <v>139</v>
      </c>
      <c r="BM161" s="189" t="s">
        <v>643</v>
      </c>
    </row>
    <row r="162" s="1" customFormat="1" ht="16.5" customHeight="1">
      <c r="B162" s="177"/>
      <c r="C162" s="178" t="s">
        <v>451</v>
      </c>
      <c r="D162" s="178" t="s">
        <v>135</v>
      </c>
      <c r="E162" s="179" t="s">
        <v>1096</v>
      </c>
      <c r="F162" s="180" t="s">
        <v>1097</v>
      </c>
      <c r="G162" s="181" t="s">
        <v>1042</v>
      </c>
      <c r="H162" s="182">
        <v>1</v>
      </c>
      <c r="I162" s="183"/>
      <c r="J162" s="184">
        <f>ROUND(I162*H162,2)</f>
        <v>0</v>
      </c>
      <c r="K162" s="180" t="s">
        <v>1</v>
      </c>
      <c r="L162" s="36"/>
      <c r="M162" s="185" t="s">
        <v>1</v>
      </c>
      <c r="N162" s="186" t="s">
        <v>42</v>
      </c>
      <c r="O162" s="72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AR162" s="189" t="s">
        <v>139</v>
      </c>
      <c r="AT162" s="189" t="s">
        <v>135</v>
      </c>
      <c r="AU162" s="189" t="s">
        <v>85</v>
      </c>
      <c r="AY162" s="17" t="s">
        <v>132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85</v>
      </c>
      <c r="BK162" s="190">
        <f>ROUND(I162*H162,2)</f>
        <v>0</v>
      </c>
      <c r="BL162" s="17" t="s">
        <v>139</v>
      </c>
      <c r="BM162" s="189" t="s">
        <v>650</v>
      </c>
    </row>
    <row r="163" s="11" customFormat="1" ht="25.92" customHeight="1">
      <c r="B163" s="164"/>
      <c r="D163" s="165" t="s">
        <v>76</v>
      </c>
      <c r="E163" s="166" t="s">
        <v>1098</v>
      </c>
      <c r="F163" s="166" t="s">
        <v>1099</v>
      </c>
      <c r="I163" s="167"/>
      <c r="J163" s="168">
        <f>BK163</f>
        <v>0</v>
      </c>
      <c r="L163" s="164"/>
      <c r="M163" s="169"/>
      <c r="N163" s="170"/>
      <c r="O163" s="170"/>
      <c r="P163" s="171">
        <f>P164</f>
        <v>0</v>
      </c>
      <c r="Q163" s="170"/>
      <c r="R163" s="171">
        <f>R164</f>
        <v>0</v>
      </c>
      <c r="S163" s="170"/>
      <c r="T163" s="172">
        <f>T164</f>
        <v>0</v>
      </c>
      <c r="AR163" s="165" t="s">
        <v>85</v>
      </c>
      <c r="AT163" s="173" t="s">
        <v>76</v>
      </c>
      <c r="AU163" s="173" t="s">
        <v>77</v>
      </c>
      <c r="AY163" s="165" t="s">
        <v>132</v>
      </c>
      <c r="BK163" s="174">
        <f>BK164</f>
        <v>0</v>
      </c>
    </row>
    <row r="164" s="1" customFormat="1" ht="16.5" customHeight="1">
      <c r="B164" s="177"/>
      <c r="C164" s="178" t="s">
        <v>456</v>
      </c>
      <c r="D164" s="178" t="s">
        <v>135</v>
      </c>
      <c r="E164" s="179" t="s">
        <v>1100</v>
      </c>
      <c r="F164" s="180" t="s">
        <v>1101</v>
      </c>
      <c r="G164" s="181" t="s">
        <v>248</v>
      </c>
      <c r="H164" s="182">
        <v>6</v>
      </c>
      <c r="I164" s="183"/>
      <c r="J164" s="184">
        <f>ROUND(I164*H164,2)</f>
        <v>0</v>
      </c>
      <c r="K164" s="180" t="s">
        <v>1</v>
      </c>
      <c r="L164" s="36"/>
      <c r="M164" s="185" t="s">
        <v>1</v>
      </c>
      <c r="N164" s="186" t="s">
        <v>42</v>
      </c>
      <c r="O164" s="72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AR164" s="189" t="s">
        <v>139</v>
      </c>
      <c r="AT164" s="189" t="s">
        <v>135</v>
      </c>
      <c r="AU164" s="189" t="s">
        <v>85</v>
      </c>
      <c r="AY164" s="17" t="s">
        <v>132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85</v>
      </c>
      <c r="BK164" s="190">
        <f>ROUND(I164*H164,2)</f>
        <v>0</v>
      </c>
      <c r="BL164" s="17" t="s">
        <v>139</v>
      </c>
      <c r="BM164" s="189" t="s">
        <v>662</v>
      </c>
    </row>
    <row r="165" s="11" customFormat="1" ht="25.92" customHeight="1">
      <c r="B165" s="164"/>
      <c r="D165" s="165" t="s">
        <v>76</v>
      </c>
      <c r="E165" s="166" t="s">
        <v>1102</v>
      </c>
      <c r="F165" s="166" t="s">
        <v>1103</v>
      </c>
      <c r="I165" s="167"/>
      <c r="J165" s="168">
        <f>BK165</f>
        <v>0</v>
      </c>
      <c r="L165" s="164"/>
      <c r="M165" s="169"/>
      <c r="N165" s="170"/>
      <c r="O165" s="170"/>
      <c r="P165" s="171">
        <f>SUM(P166:P169)</f>
        <v>0</v>
      </c>
      <c r="Q165" s="170"/>
      <c r="R165" s="171">
        <f>SUM(R166:R169)</f>
        <v>0</v>
      </c>
      <c r="S165" s="170"/>
      <c r="T165" s="172">
        <f>SUM(T166:T169)</f>
        <v>0</v>
      </c>
      <c r="AR165" s="165" t="s">
        <v>85</v>
      </c>
      <c r="AT165" s="173" t="s">
        <v>76</v>
      </c>
      <c r="AU165" s="173" t="s">
        <v>77</v>
      </c>
      <c r="AY165" s="165" t="s">
        <v>132</v>
      </c>
      <c r="BK165" s="174">
        <f>SUM(BK166:BK169)</f>
        <v>0</v>
      </c>
    </row>
    <row r="166" s="1" customFormat="1" ht="16.5" customHeight="1">
      <c r="B166" s="177"/>
      <c r="C166" s="178" t="s">
        <v>461</v>
      </c>
      <c r="D166" s="178" t="s">
        <v>135</v>
      </c>
      <c r="E166" s="179" t="s">
        <v>1104</v>
      </c>
      <c r="F166" s="180" t="s">
        <v>1105</v>
      </c>
      <c r="G166" s="181" t="s">
        <v>1106</v>
      </c>
      <c r="H166" s="182">
        <v>24</v>
      </c>
      <c r="I166" s="183"/>
      <c r="J166" s="184">
        <f>ROUND(I166*H166,2)</f>
        <v>0</v>
      </c>
      <c r="K166" s="180" t="s">
        <v>1</v>
      </c>
      <c r="L166" s="36"/>
      <c r="M166" s="185" t="s">
        <v>1</v>
      </c>
      <c r="N166" s="186" t="s">
        <v>42</v>
      </c>
      <c r="O166" s="72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AR166" s="189" t="s">
        <v>139</v>
      </c>
      <c r="AT166" s="189" t="s">
        <v>135</v>
      </c>
      <c r="AU166" s="189" t="s">
        <v>85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85</v>
      </c>
      <c r="BK166" s="190">
        <f>ROUND(I166*H166,2)</f>
        <v>0</v>
      </c>
      <c r="BL166" s="17" t="s">
        <v>139</v>
      </c>
      <c r="BM166" s="189" t="s">
        <v>672</v>
      </c>
    </row>
    <row r="167" s="1" customFormat="1" ht="16.5" customHeight="1">
      <c r="B167" s="177"/>
      <c r="C167" s="178" t="s">
        <v>465</v>
      </c>
      <c r="D167" s="178" t="s">
        <v>135</v>
      </c>
      <c r="E167" s="179" t="s">
        <v>1107</v>
      </c>
      <c r="F167" s="180" t="s">
        <v>1108</v>
      </c>
      <c r="G167" s="181" t="s">
        <v>1042</v>
      </c>
      <c r="H167" s="182">
        <v>1</v>
      </c>
      <c r="I167" s="183"/>
      <c r="J167" s="184">
        <f>ROUND(I167*H167,2)</f>
        <v>0</v>
      </c>
      <c r="K167" s="180" t="s">
        <v>1</v>
      </c>
      <c r="L167" s="36"/>
      <c r="M167" s="185" t="s">
        <v>1</v>
      </c>
      <c r="N167" s="186" t="s">
        <v>42</v>
      </c>
      <c r="O167" s="72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89" t="s">
        <v>139</v>
      </c>
      <c r="AT167" s="189" t="s">
        <v>135</v>
      </c>
      <c r="AU167" s="189" t="s">
        <v>85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85</v>
      </c>
      <c r="BK167" s="190">
        <f>ROUND(I167*H167,2)</f>
        <v>0</v>
      </c>
      <c r="BL167" s="17" t="s">
        <v>139</v>
      </c>
      <c r="BM167" s="189" t="s">
        <v>682</v>
      </c>
    </row>
    <row r="168" s="1" customFormat="1" ht="16.5" customHeight="1">
      <c r="B168" s="177"/>
      <c r="C168" s="178" t="s">
        <v>474</v>
      </c>
      <c r="D168" s="178" t="s">
        <v>135</v>
      </c>
      <c r="E168" s="179" t="s">
        <v>1109</v>
      </c>
      <c r="F168" s="180" t="s">
        <v>1110</v>
      </c>
      <c r="G168" s="181" t="s">
        <v>1042</v>
      </c>
      <c r="H168" s="182">
        <v>1</v>
      </c>
      <c r="I168" s="183"/>
      <c r="J168" s="184">
        <f>ROUND(I168*H168,2)</f>
        <v>0</v>
      </c>
      <c r="K168" s="180" t="s">
        <v>1</v>
      </c>
      <c r="L168" s="36"/>
      <c r="M168" s="185" t="s">
        <v>1</v>
      </c>
      <c r="N168" s="186" t="s">
        <v>42</v>
      </c>
      <c r="O168" s="72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AR168" s="189" t="s">
        <v>139</v>
      </c>
      <c r="AT168" s="189" t="s">
        <v>135</v>
      </c>
      <c r="AU168" s="189" t="s">
        <v>85</v>
      </c>
      <c r="AY168" s="17" t="s">
        <v>132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85</v>
      </c>
      <c r="BK168" s="190">
        <f>ROUND(I168*H168,2)</f>
        <v>0</v>
      </c>
      <c r="BL168" s="17" t="s">
        <v>139</v>
      </c>
      <c r="BM168" s="189" t="s">
        <v>691</v>
      </c>
    </row>
    <row r="169" s="1" customFormat="1" ht="24" customHeight="1">
      <c r="B169" s="177"/>
      <c r="C169" s="178" t="s">
        <v>483</v>
      </c>
      <c r="D169" s="178" t="s">
        <v>135</v>
      </c>
      <c r="E169" s="179" t="s">
        <v>1111</v>
      </c>
      <c r="F169" s="180" t="s">
        <v>1112</v>
      </c>
      <c r="G169" s="181" t="s">
        <v>1042</v>
      </c>
      <c r="H169" s="182">
        <v>1</v>
      </c>
      <c r="I169" s="183"/>
      <c r="J169" s="184">
        <f>ROUND(I169*H169,2)</f>
        <v>0</v>
      </c>
      <c r="K169" s="180" t="s">
        <v>1</v>
      </c>
      <c r="L169" s="36"/>
      <c r="M169" s="194" t="s">
        <v>1</v>
      </c>
      <c r="N169" s="195" t="s">
        <v>42</v>
      </c>
      <c r="O169" s="196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AR169" s="189" t="s">
        <v>139</v>
      </c>
      <c r="AT169" s="189" t="s">
        <v>135</v>
      </c>
      <c r="AU169" s="189" t="s">
        <v>85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85</v>
      </c>
      <c r="BK169" s="190">
        <f>ROUND(I169*H169,2)</f>
        <v>0</v>
      </c>
      <c r="BL169" s="17" t="s">
        <v>139</v>
      </c>
      <c r="BM169" s="189" t="s">
        <v>700</v>
      </c>
    </row>
    <row r="170" s="1" customFormat="1" ht="6.96" customHeight="1">
      <c r="B170" s="55"/>
      <c r="C170" s="56"/>
      <c r="D170" s="56"/>
      <c r="E170" s="56"/>
      <c r="F170" s="56"/>
      <c r="G170" s="56"/>
      <c r="H170" s="56"/>
      <c r="I170" s="138"/>
      <c r="J170" s="56"/>
      <c r="K170" s="56"/>
      <c r="L170" s="36"/>
    </row>
  </sheetData>
  <autoFilter ref="C120:K16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96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1113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ROUND(J126,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ROUND((SUM(BE126:BE181)),  2)</f>
        <v>0</v>
      </c>
      <c r="I33" s="126">
        <v>0.20999999999999999</v>
      </c>
      <c r="J33" s="125">
        <f>ROUND(((SUM(BE126:BE181))*I33),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ROUND((SUM(BF126:BF181)),  2)</f>
        <v>0</v>
      </c>
      <c r="I34" s="126">
        <v>0.14999999999999999</v>
      </c>
      <c r="J34" s="125">
        <f>ROUND(((SUM(BF126:BF181))*I34),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ROUND((SUM(BG126:BG181)),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ROUND((SUM(BH126:BH181)),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ROUND((SUM(BI126:BI181)),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03 - UT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J126</f>
        <v>0</v>
      </c>
      <c r="L96" s="36"/>
      <c r="AU96" s="17" t="s">
        <v>111</v>
      </c>
    </row>
    <row r="97" s="8" customFormat="1" ht="24.96" customHeight="1">
      <c r="B97" s="144"/>
      <c r="D97" s="145" t="s">
        <v>1114</v>
      </c>
      <c r="E97" s="146"/>
      <c r="F97" s="146"/>
      <c r="G97" s="146"/>
      <c r="H97" s="146"/>
      <c r="I97" s="147"/>
      <c r="J97" s="148">
        <f>J127</f>
        <v>0</v>
      </c>
      <c r="L97" s="144"/>
    </row>
    <row r="98" s="9" customFormat="1" ht="19.92" customHeight="1">
      <c r="B98" s="149"/>
      <c r="D98" s="150" t="s">
        <v>1115</v>
      </c>
      <c r="E98" s="151"/>
      <c r="F98" s="151"/>
      <c r="G98" s="151"/>
      <c r="H98" s="151"/>
      <c r="I98" s="152"/>
      <c r="J98" s="153">
        <f>J128</f>
        <v>0</v>
      </c>
      <c r="L98" s="149"/>
    </row>
    <row r="99" s="9" customFormat="1" ht="19.92" customHeight="1">
      <c r="B99" s="149"/>
      <c r="D99" s="150" t="s">
        <v>1116</v>
      </c>
      <c r="E99" s="151"/>
      <c r="F99" s="151"/>
      <c r="G99" s="151"/>
      <c r="H99" s="151"/>
      <c r="I99" s="152"/>
      <c r="J99" s="153">
        <f>J136</f>
        <v>0</v>
      </c>
      <c r="L99" s="149"/>
    </row>
    <row r="100" s="9" customFormat="1" ht="19.92" customHeight="1">
      <c r="B100" s="149"/>
      <c r="D100" s="150" t="s">
        <v>1117</v>
      </c>
      <c r="E100" s="151"/>
      <c r="F100" s="151"/>
      <c r="G100" s="151"/>
      <c r="H100" s="151"/>
      <c r="I100" s="152"/>
      <c r="J100" s="153">
        <f>J145</f>
        <v>0</v>
      </c>
      <c r="L100" s="149"/>
    </row>
    <row r="101" s="9" customFormat="1" ht="19.92" customHeight="1">
      <c r="B101" s="149"/>
      <c r="D101" s="150" t="s">
        <v>1118</v>
      </c>
      <c r="E101" s="151"/>
      <c r="F101" s="151"/>
      <c r="G101" s="151"/>
      <c r="H101" s="151"/>
      <c r="I101" s="152"/>
      <c r="J101" s="153">
        <f>J157</f>
        <v>0</v>
      </c>
      <c r="L101" s="149"/>
    </row>
    <row r="102" s="9" customFormat="1" ht="19.92" customHeight="1">
      <c r="B102" s="149"/>
      <c r="D102" s="150" t="s">
        <v>1119</v>
      </c>
      <c r="E102" s="151"/>
      <c r="F102" s="151"/>
      <c r="G102" s="151"/>
      <c r="H102" s="151"/>
      <c r="I102" s="152"/>
      <c r="J102" s="153">
        <f>J164</f>
        <v>0</v>
      </c>
      <c r="L102" s="149"/>
    </row>
    <row r="103" s="9" customFormat="1" ht="19.92" customHeight="1">
      <c r="B103" s="149"/>
      <c r="D103" s="150" t="s">
        <v>1120</v>
      </c>
      <c r="E103" s="151"/>
      <c r="F103" s="151"/>
      <c r="G103" s="151"/>
      <c r="H103" s="151"/>
      <c r="I103" s="152"/>
      <c r="J103" s="153">
        <f>J168</f>
        <v>0</v>
      </c>
      <c r="L103" s="149"/>
    </row>
    <row r="104" s="9" customFormat="1" ht="19.92" customHeight="1">
      <c r="B104" s="149"/>
      <c r="D104" s="150" t="s">
        <v>1121</v>
      </c>
      <c r="E104" s="151"/>
      <c r="F104" s="151"/>
      <c r="G104" s="151"/>
      <c r="H104" s="151"/>
      <c r="I104" s="152"/>
      <c r="J104" s="153">
        <f>J173</f>
        <v>0</v>
      </c>
      <c r="L104" s="149"/>
    </row>
    <row r="105" s="9" customFormat="1" ht="19.92" customHeight="1">
      <c r="B105" s="149"/>
      <c r="D105" s="150" t="s">
        <v>1122</v>
      </c>
      <c r="E105" s="151"/>
      <c r="F105" s="151"/>
      <c r="G105" s="151"/>
      <c r="H105" s="151"/>
      <c r="I105" s="152"/>
      <c r="J105" s="153">
        <f>J175</f>
        <v>0</v>
      </c>
      <c r="L105" s="149"/>
    </row>
    <row r="106" s="9" customFormat="1" ht="19.92" customHeight="1">
      <c r="B106" s="149"/>
      <c r="D106" s="150" t="s">
        <v>1123</v>
      </c>
      <c r="E106" s="151"/>
      <c r="F106" s="151"/>
      <c r="G106" s="151"/>
      <c r="H106" s="151"/>
      <c r="I106" s="152"/>
      <c r="J106" s="153">
        <f>J177</f>
        <v>0</v>
      </c>
      <c r="L106" s="149"/>
    </row>
    <row r="107" s="1" customFormat="1" ht="21.84" customHeight="1">
      <c r="B107" s="36"/>
      <c r="I107" s="117"/>
      <c r="L107" s="36"/>
    </row>
    <row r="108" s="1" customFormat="1" ht="6.96" customHeight="1">
      <c r="B108" s="55"/>
      <c r="C108" s="56"/>
      <c r="D108" s="56"/>
      <c r="E108" s="56"/>
      <c r="F108" s="56"/>
      <c r="G108" s="56"/>
      <c r="H108" s="56"/>
      <c r="I108" s="138"/>
      <c r="J108" s="56"/>
      <c r="K108" s="56"/>
      <c r="L108" s="36"/>
    </row>
    <row r="112" s="1" customFormat="1" ht="6.96" customHeight="1">
      <c r="B112" s="57"/>
      <c r="C112" s="58"/>
      <c r="D112" s="58"/>
      <c r="E112" s="58"/>
      <c r="F112" s="58"/>
      <c r="G112" s="58"/>
      <c r="H112" s="58"/>
      <c r="I112" s="139"/>
      <c r="J112" s="58"/>
      <c r="K112" s="58"/>
      <c r="L112" s="36"/>
    </row>
    <row r="113" s="1" customFormat="1" ht="24.96" customHeight="1">
      <c r="B113" s="36"/>
      <c r="C113" s="21" t="s">
        <v>117</v>
      </c>
      <c r="I113" s="117"/>
      <c r="L113" s="36"/>
    </row>
    <row r="114" s="1" customFormat="1" ht="6.96" customHeight="1">
      <c r="B114" s="36"/>
      <c r="I114" s="117"/>
      <c r="L114" s="36"/>
    </row>
    <row r="115" s="1" customFormat="1" ht="12" customHeight="1">
      <c r="B115" s="36"/>
      <c r="C115" s="30" t="s">
        <v>16</v>
      </c>
      <c r="I115" s="117"/>
      <c r="L115" s="36"/>
    </row>
    <row r="116" s="1" customFormat="1" ht="16.5" customHeight="1">
      <c r="B116" s="36"/>
      <c r="E116" s="116" t="str">
        <f>E7</f>
        <v>MULTIMEDIÁLNÍ UČEBNA PRO VÝUKU CIZÍCH JAZYKŮ,PŘÍRODNÍCH VĚD A ŘEMESEL - NÁSTAVBA PAVILONU DÍLEN</v>
      </c>
      <c r="F116" s="30"/>
      <c r="G116" s="30"/>
      <c r="H116" s="30"/>
      <c r="I116" s="117"/>
      <c r="L116" s="36"/>
    </row>
    <row r="117" s="1" customFormat="1" ht="12" customHeight="1">
      <c r="B117" s="36"/>
      <c r="C117" s="30" t="s">
        <v>104</v>
      </c>
      <c r="I117" s="117"/>
      <c r="L117" s="36"/>
    </row>
    <row r="118" s="1" customFormat="1" ht="16.5" customHeight="1">
      <c r="B118" s="36"/>
      <c r="E118" s="62" t="str">
        <f>E9</f>
        <v>03 - UT</v>
      </c>
      <c r="F118" s="1"/>
      <c r="G118" s="1"/>
      <c r="H118" s="1"/>
      <c r="I118" s="117"/>
      <c r="L118" s="36"/>
    </row>
    <row r="119" s="1" customFormat="1" ht="6.96" customHeight="1">
      <c r="B119" s="36"/>
      <c r="I119" s="117"/>
      <c r="L119" s="36"/>
    </row>
    <row r="120" s="1" customFormat="1" ht="12" customHeight="1">
      <c r="B120" s="36"/>
      <c r="C120" s="30" t="s">
        <v>20</v>
      </c>
      <c r="F120" s="25" t="str">
        <f>F12</f>
        <v>Základní škola Fantova,Gen.Fanty 446,Kaplice</v>
      </c>
      <c r="I120" s="118" t="s">
        <v>22</v>
      </c>
      <c r="J120" s="64" t="str">
        <f>IF(J12="","",J12)</f>
        <v>12. 8. 2020</v>
      </c>
      <c r="L120" s="36"/>
    </row>
    <row r="121" s="1" customFormat="1" ht="6.96" customHeight="1">
      <c r="B121" s="36"/>
      <c r="I121" s="117"/>
      <c r="L121" s="36"/>
    </row>
    <row r="122" s="1" customFormat="1" ht="58.2" customHeight="1">
      <c r="B122" s="36"/>
      <c r="C122" s="30" t="s">
        <v>24</v>
      </c>
      <c r="F122" s="25" t="str">
        <f>E15</f>
        <v>Město Kaplice,Náměstí 70,382 41 Kapice</v>
      </c>
      <c r="I122" s="118" t="s">
        <v>30</v>
      </c>
      <c r="J122" s="34" t="str">
        <f>E21</f>
        <v>AGP nova spol.s.r.o.(Ing. Vladimír Polanský, CSc.)</v>
      </c>
      <c r="L122" s="36"/>
    </row>
    <row r="123" s="1" customFormat="1" ht="15.15" customHeight="1">
      <c r="B123" s="36"/>
      <c r="C123" s="30" t="s">
        <v>28</v>
      </c>
      <c r="F123" s="25" t="str">
        <f>IF(E18="","",E18)</f>
        <v>Vyplň údaj</v>
      </c>
      <c r="I123" s="118" t="s">
        <v>33</v>
      </c>
      <c r="J123" s="34" t="str">
        <f>E24</f>
        <v xml:space="preserve"> </v>
      </c>
      <c r="L123" s="36"/>
    </row>
    <row r="124" s="1" customFormat="1" ht="10.32" customHeight="1">
      <c r="B124" s="36"/>
      <c r="I124" s="117"/>
      <c r="L124" s="36"/>
    </row>
    <row r="125" s="10" customFormat="1" ht="29.28" customHeight="1">
      <c r="B125" s="154"/>
      <c r="C125" s="155" t="s">
        <v>118</v>
      </c>
      <c r="D125" s="156" t="s">
        <v>62</v>
      </c>
      <c r="E125" s="156" t="s">
        <v>58</v>
      </c>
      <c r="F125" s="156" t="s">
        <v>59</v>
      </c>
      <c r="G125" s="156" t="s">
        <v>119</v>
      </c>
      <c r="H125" s="156" t="s">
        <v>120</v>
      </c>
      <c r="I125" s="157" t="s">
        <v>121</v>
      </c>
      <c r="J125" s="158" t="s">
        <v>109</v>
      </c>
      <c r="K125" s="159" t="s">
        <v>122</v>
      </c>
      <c r="L125" s="154"/>
      <c r="M125" s="81" t="s">
        <v>1</v>
      </c>
      <c r="N125" s="82" t="s">
        <v>41</v>
      </c>
      <c r="O125" s="82" t="s">
        <v>123</v>
      </c>
      <c r="P125" s="82" t="s">
        <v>124</v>
      </c>
      <c r="Q125" s="82" t="s">
        <v>125</v>
      </c>
      <c r="R125" s="82" t="s">
        <v>126</v>
      </c>
      <c r="S125" s="82" t="s">
        <v>127</v>
      </c>
      <c r="T125" s="83" t="s">
        <v>128</v>
      </c>
    </row>
    <row r="126" s="1" customFormat="1" ht="22.8" customHeight="1">
      <c r="B126" s="36"/>
      <c r="C126" s="86" t="s">
        <v>129</v>
      </c>
      <c r="I126" s="117"/>
      <c r="J126" s="160">
        <f>BK126</f>
        <v>0</v>
      </c>
      <c r="L126" s="36"/>
      <c r="M126" s="84"/>
      <c r="N126" s="68"/>
      <c r="O126" s="68"/>
      <c r="P126" s="161">
        <f>P127</f>
        <v>0</v>
      </c>
      <c r="Q126" s="68"/>
      <c r="R126" s="161">
        <f>R127</f>
        <v>0</v>
      </c>
      <c r="S126" s="68"/>
      <c r="T126" s="162">
        <f>T127</f>
        <v>0</v>
      </c>
      <c r="AT126" s="17" t="s">
        <v>76</v>
      </c>
      <c r="AU126" s="17" t="s">
        <v>111</v>
      </c>
      <c r="BK126" s="163">
        <f>BK127</f>
        <v>0</v>
      </c>
    </row>
    <row r="127" s="11" customFormat="1" ht="25.92" customHeight="1">
      <c r="B127" s="164"/>
      <c r="D127" s="165" t="s">
        <v>76</v>
      </c>
      <c r="E127" s="166" t="s">
        <v>1038</v>
      </c>
      <c r="F127" s="166" t="s">
        <v>1124</v>
      </c>
      <c r="I127" s="167"/>
      <c r="J127" s="168">
        <f>BK127</f>
        <v>0</v>
      </c>
      <c r="L127" s="164"/>
      <c r="M127" s="169"/>
      <c r="N127" s="170"/>
      <c r="O127" s="170"/>
      <c r="P127" s="171">
        <f>P128+P136+P145+P157+P164+P168+P173+P175+P177</f>
        <v>0</v>
      </c>
      <c r="Q127" s="170"/>
      <c r="R127" s="171">
        <f>R128+R136+R145+R157+R164+R168+R173+R175+R177</f>
        <v>0</v>
      </c>
      <c r="S127" s="170"/>
      <c r="T127" s="172">
        <f>T128+T136+T145+T157+T164+T168+T173+T175+T177</f>
        <v>0</v>
      </c>
      <c r="AR127" s="165" t="s">
        <v>85</v>
      </c>
      <c r="AT127" s="173" t="s">
        <v>76</v>
      </c>
      <c r="AU127" s="173" t="s">
        <v>77</v>
      </c>
      <c r="AY127" s="165" t="s">
        <v>132</v>
      </c>
      <c r="BK127" s="174">
        <f>BK128+BK136+BK145+BK157+BK164+BK168+BK173+BK175+BK177</f>
        <v>0</v>
      </c>
    </row>
    <row r="128" s="11" customFormat="1" ht="22.8" customHeight="1">
      <c r="B128" s="164"/>
      <c r="D128" s="165" t="s">
        <v>76</v>
      </c>
      <c r="E128" s="175" t="s">
        <v>1070</v>
      </c>
      <c r="F128" s="175" t="s">
        <v>1125</v>
      </c>
      <c r="I128" s="167"/>
      <c r="J128" s="176">
        <f>BK128</f>
        <v>0</v>
      </c>
      <c r="L128" s="164"/>
      <c r="M128" s="169"/>
      <c r="N128" s="170"/>
      <c r="O128" s="170"/>
      <c r="P128" s="171">
        <f>SUM(P129:P135)</f>
        <v>0</v>
      </c>
      <c r="Q128" s="170"/>
      <c r="R128" s="171">
        <f>SUM(R129:R135)</f>
        <v>0</v>
      </c>
      <c r="S128" s="170"/>
      <c r="T128" s="172">
        <f>SUM(T129:T135)</f>
        <v>0</v>
      </c>
      <c r="AR128" s="165" t="s">
        <v>85</v>
      </c>
      <c r="AT128" s="173" t="s">
        <v>76</v>
      </c>
      <c r="AU128" s="173" t="s">
        <v>85</v>
      </c>
      <c r="AY128" s="165" t="s">
        <v>132</v>
      </c>
      <c r="BK128" s="174">
        <f>SUM(BK129:BK135)</f>
        <v>0</v>
      </c>
    </row>
    <row r="129" s="1" customFormat="1" ht="16.5" customHeight="1">
      <c r="B129" s="177"/>
      <c r="C129" s="178" t="s">
        <v>85</v>
      </c>
      <c r="D129" s="178" t="s">
        <v>135</v>
      </c>
      <c r="E129" s="179" t="s">
        <v>1126</v>
      </c>
      <c r="F129" s="180" t="s">
        <v>1127</v>
      </c>
      <c r="G129" s="181" t="s">
        <v>1042</v>
      </c>
      <c r="H129" s="182">
        <v>1</v>
      </c>
      <c r="I129" s="183"/>
      <c r="J129" s="184">
        <f>ROUND(I129*H129,2)</f>
        <v>0</v>
      </c>
      <c r="K129" s="180" t="s">
        <v>1</v>
      </c>
      <c r="L129" s="36"/>
      <c r="M129" s="185" t="s">
        <v>1</v>
      </c>
      <c r="N129" s="186" t="s">
        <v>42</v>
      </c>
      <c r="O129" s="72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AR129" s="189" t="s">
        <v>139</v>
      </c>
      <c r="AT129" s="189" t="s">
        <v>135</v>
      </c>
      <c r="AU129" s="189" t="s">
        <v>87</v>
      </c>
      <c r="AY129" s="17" t="s">
        <v>132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85</v>
      </c>
      <c r="BK129" s="190">
        <f>ROUND(I129*H129,2)</f>
        <v>0</v>
      </c>
      <c r="BL129" s="17" t="s">
        <v>139</v>
      </c>
      <c r="BM129" s="189" t="s">
        <v>139</v>
      </c>
    </row>
    <row r="130" s="1" customFormat="1" ht="16.5" customHeight="1">
      <c r="B130" s="177"/>
      <c r="C130" s="178" t="s">
        <v>87</v>
      </c>
      <c r="D130" s="178" t="s">
        <v>135</v>
      </c>
      <c r="E130" s="179" t="s">
        <v>1128</v>
      </c>
      <c r="F130" s="180" t="s">
        <v>1129</v>
      </c>
      <c r="G130" s="181" t="s">
        <v>1042</v>
      </c>
      <c r="H130" s="182">
        <v>2</v>
      </c>
      <c r="I130" s="183"/>
      <c r="J130" s="184">
        <f>ROUND(I130*H130,2)</f>
        <v>0</v>
      </c>
      <c r="K130" s="180" t="s">
        <v>1</v>
      </c>
      <c r="L130" s="36"/>
      <c r="M130" s="185" t="s">
        <v>1</v>
      </c>
      <c r="N130" s="186" t="s">
        <v>42</v>
      </c>
      <c r="O130" s="72"/>
      <c r="P130" s="187">
        <f>O130*H130</f>
        <v>0</v>
      </c>
      <c r="Q130" s="187">
        <v>0</v>
      </c>
      <c r="R130" s="187">
        <f>Q130*H130</f>
        <v>0</v>
      </c>
      <c r="S130" s="187">
        <v>0</v>
      </c>
      <c r="T130" s="188">
        <f>S130*H130</f>
        <v>0</v>
      </c>
      <c r="AR130" s="189" t="s">
        <v>139</v>
      </c>
      <c r="AT130" s="189" t="s">
        <v>135</v>
      </c>
      <c r="AU130" s="189" t="s">
        <v>87</v>
      </c>
      <c r="AY130" s="17" t="s">
        <v>132</v>
      </c>
      <c r="BE130" s="190">
        <f>IF(N130="základní",J130,0)</f>
        <v>0</v>
      </c>
      <c r="BF130" s="190">
        <f>IF(N130="snížená",J130,0)</f>
        <v>0</v>
      </c>
      <c r="BG130" s="190">
        <f>IF(N130="zákl. přenesená",J130,0)</f>
        <v>0</v>
      </c>
      <c r="BH130" s="190">
        <f>IF(N130="sníž. přenesená",J130,0)</f>
        <v>0</v>
      </c>
      <c r="BI130" s="190">
        <f>IF(N130="nulová",J130,0)</f>
        <v>0</v>
      </c>
      <c r="BJ130" s="17" t="s">
        <v>85</v>
      </c>
      <c r="BK130" s="190">
        <f>ROUND(I130*H130,2)</f>
        <v>0</v>
      </c>
      <c r="BL130" s="17" t="s">
        <v>139</v>
      </c>
      <c r="BM130" s="189" t="s">
        <v>161</v>
      </c>
    </row>
    <row r="131" s="1" customFormat="1" ht="16.5" customHeight="1">
      <c r="B131" s="177"/>
      <c r="C131" s="178" t="s">
        <v>144</v>
      </c>
      <c r="D131" s="178" t="s">
        <v>135</v>
      </c>
      <c r="E131" s="179" t="s">
        <v>1130</v>
      </c>
      <c r="F131" s="180" t="s">
        <v>1131</v>
      </c>
      <c r="G131" s="181" t="s">
        <v>232</v>
      </c>
      <c r="H131" s="182">
        <v>2</v>
      </c>
      <c r="I131" s="183"/>
      <c r="J131" s="184">
        <f>ROUND(I131*H131,2)</f>
        <v>0</v>
      </c>
      <c r="K131" s="180" t="s">
        <v>1</v>
      </c>
      <c r="L131" s="36"/>
      <c r="M131" s="185" t="s">
        <v>1</v>
      </c>
      <c r="N131" s="186" t="s">
        <v>42</v>
      </c>
      <c r="O131" s="72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AR131" s="189" t="s">
        <v>139</v>
      </c>
      <c r="AT131" s="189" t="s">
        <v>135</v>
      </c>
      <c r="AU131" s="189" t="s">
        <v>87</v>
      </c>
      <c r="AY131" s="17" t="s">
        <v>132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85</v>
      </c>
      <c r="BK131" s="190">
        <f>ROUND(I131*H131,2)</f>
        <v>0</v>
      </c>
      <c r="BL131" s="17" t="s">
        <v>139</v>
      </c>
      <c r="BM131" s="189" t="s">
        <v>173</v>
      </c>
    </row>
    <row r="132" s="1" customFormat="1" ht="16.5" customHeight="1">
      <c r="B132" s="177"/>
      <c r="C132" s="178" t="s">
        <v>139</v>
      </c>
      <c r="D132" s="178" t="s">
        <v>135</v>
      </c>
      <c r="E132" s="179" t="s">
        <v>1132</v>
      </c>
      <c r="F132" s="180" t="s">
        <v>1133</v>
      </c>
      <c r="G132" s="181" t="s">
        <v>1042</v>
      </c>
      <c r="H132" s="182">
        <v>2</v>
      </c>
      <c r="I132" s="183"/>
      <c r="J132" s="184">
        <f>ROUND(I132*H132,2)</f>
        <v>0</v>
      </c>
      <c r="K132" s="180" t="s">
        <v>1</v>
      </c>
      <c r="L132" s="36"/>
      <c r="M132" s="185" t="s">
        <v>1</v>
      </c>
      <c r="N132" s="186" t="s">
        <v>42</v>
      </c>
      <c r="O132" s="72"/>
      <c r="P132" s="187">
        <f>O132*H132</f>
        <v>0</v>
      </c>
      <c r="Q132" s="187">
        <v>0</v>
      </c>
      <c r="R132" s="187">
        <f>Q132*H132</f>
        <v>0</v>
      </c>
      <c r="S132" s="187">
        <v>0</v>
      </c>
      <c r="T132" s="188">
        <f>S132*H132</f>
        <v>0</v>
      </c>
      <c r="AR132" s="189" t="s">
        <v>139</v>
      </c>
      <c r="AT132" s="189" t="s">
        <v>135</v>
      </c>
      <c r="AU132" s="189" t="s">
        <v>87</v>
      </c>
      <c r="AY132" s="17" t="s">
        <v>132</v>
      </c>
      <c r="BE132" s="190">
        <f>IF(N132="základní",J132,0)</f>
        <v>0</v>
      </c>
      <c r="BF132" s="190">
        <f>IF(N132="snížená",J132,0)</f>
        <v>0</v>
      </c>
      <c r="BG132" s="190">
        <f>IF(N132="zákl. přenesená",J132,0)</f>
        <v>0</v>
      </c>
      <c r="BH132" s="190">
        <f>IF(N132="sníž. přenesená",J132,0)</f>
        <v>0</v>
      </c>
      <c r="BI132" s="190">
        <f>IF(N132="nulová",J132,0)</f>
        <v>0</v>
      </c>
      <c r="BJ132" s="17" t="s">
        <v>85</v>
      </c>
      <c r="BK132" s="190">
        <f>ROUND(I132*H132,2)</f>
        <v>0</v>
      </c>
      <c r="BL132" s="17" t="s">
        <v>139</v>
      </c>
      <c r="BM132" s="189" t="s">
        <v>182</v>
      </c>
    </row>
    <row r="133" s="1" customFormat="1" ht="16.5" customHeight="1">
      <c r="B133" s="177"/>
      <c r="C133" s="178" t="s">
        <v>153</v>
      </c>
      <c r="D133" s="178" t="s">
        <v>135</v>
      </c>
      <c r="E133" s="179" t="s">
        <v>1134</v>
      </c>
      <c r="F133" s="180" t="s">
        <v>1135</v>
      </c>
      <c r="G133" s="181" t="s">
        <v>1042</v>
      </c>
      <c r="H133" s="182">
        <v>2</v>
      </c>
      <c r="I133" s="183"/>
      <c r="J133" s="184">
        <f>ROUND(I133*H133,2)</f>
        <v>0</v>
      </c>
      <c r="K133" s="180" t="s">
        <v>1</v>
      </c>
      <c r="L133" s="36"/>
      <c r="M133" s="185" t="s">
        <v>1</v>
      </c>
      <c r="N133" s="186" t="s">
        <v>42</v>
      </c>
      <c r="O133" s="72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AR133" s="189" t="s">
        <v>139</v>
      </c>
      <c r="AT133" s="189" t="s">
        <v>135</v>
      </c>
      <c r="AU133" s="189" t="s">
        <v>87</v>
      </c>
      <c r="AY133" s="17" t="s">
        <v>132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85</v>
      </c>
      <c r="BK133" s="190">
        <f>ROUND(I133*H133,2)</f>
        <v>0</v>
      </c>
      <c r="BL133" s="17" t="s">
        <v>139</v>
      </c>
      <c r="BM133" s="189" t="s">
        <v>272</v>
      </c>
    </row>
    <row r="134" s="1" customFormat="1" ht="16.5" customHeight="1">
      <c r="B134" s="177"/>
      <c r="C134" s="178" t="s">
        <v>161</v>
      </c>
      <c r="D134" s="178" t="s">
        <v>135</v>
      </c>
      <c r="E134" s="179" t="s">
        <v>1136</v>
      </c>
      <c r="F134" s="180" t="s">
        <v>1137</v>
      </c>
      <c r="G134" s="181" t="s">
        <v>1042</v>
      </c>
      <c r="H134" s="182">
        <v>1</v>
      </c>
      <c r="I134" s="183"/>
      <c r="J134" s="184">
        <f>ROUND(I134*H134,2)</f>
        <v>0</v>
      </c>
      <c r="K134" s="180" t="s">
        <v>1</v>
      </c>
      <c r="L134" s="36"/>
      <c r="M134" s="185" t="s">
        <v>1</v>
      </c>
      <c r="N134" s="186" t="s">
        <v>42</v>
      </c>
      <c r="O134" s="72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189" t="s">
        <v>139</v>
      </c>
      <c r="AT134" s="189" t="s">
        <v>135</v>
      </c>
      <c r="AU134" s="189" t="s">
        <v>87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85</v>
      </c>
      <c r="BK134" s="190">
        <f>ROUND(I134*H134,2)</f>
        <v>0</v>
      </c>
      <c r="BL134" s="17" t="s">
        <v>139</v>
      </c>
      <c r="BM134" s="189" t="s">
        <v>282</v>
      </c>
    </row>
    <row r="135" s="1" customFormat="1" ht="16.5" customHeight="1">
      <c r="B135" s="177"/>
      <c r="C135" s="178" t="s">
        <v>166</v>
      </c>
      <c r="D135" s="178" t="s">
        <v>135</v>
      </c>
      <c r="E135" s="179" t="s">
        <v>1138</v>
      </c>
      <c r="F135" s="180" t="s">
        <v>1139</v>
      </c>
      <c r="G135" s="181" t="s">
        <v>312</v>
      </c>
      <c r="H135" s="182">
        <v>0.20000000000000001</v>
      </c>
      <c r="I135" s="183"/>
      <c r="J135" s="184">
        <f>ROUND(I135*H135,2)</f>
        <v>0</v>
      </c>
      <c r="K135" s="180" t="s">
        <v>1</v>
      </c>
      <c r="L135" s="36"/>
      <c r="M135" s="185" t="s">
        <v>1</v>
      </c>
      <c r="N135" s="186" t="s">
        <v>42</v>
      </c>
      <c r="O135" s="72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AR135" s="189" t="s">
        <v>139</v>
      </c>
      <c r="AT135" s="189" t="s">
        <v>135</v>
      </c>
      <c r="AU135" s="189" t="s">
        <v>87</v>
      </c>
      <c r="AY135" s="17" t="s">
        <v>132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85</v>
      </c>
      <c r="BK135" s="190">
        <f>ROUND(I135*H135,2)</f>
        <v>0</v>
      </c>
      <c r="BL135" s="17" t="s">
        <v>139</v>
      </c>
      <c r="BM135" s="189" t="s">
        <v>294</v>
      </c>
    </row>
    <row r="136" s="11" customFormat="1" ht="22.8" customHeight="1">
      <c r="B136" s="164"/>
      <c r="D136" s="165" t="s">
        <v>76</v>
      </c>
      <c r="E136" s="175" t="s">
        <v>1082</v>
      </c>
      <c r="F136" s="175" t="s">
        <v>1140</v>
      </c>
      <c r="I136" s="167"/>
      <c r="J136" s="176">
        <f>BK136</f>
        <v>0</v>
      </c>
      <c r="L136" s="164"/>
      <c r="M136" s="169"/>
      <c r="N136" s="170"/>
      <c r="O136" s="170"/>
      <c r="P136" s="171">
        <f>SUM(P137:P144)</f>
        <v>0</v>
      </c>
      <c r="Q136" s="170"/>
      <c r="R136" s="171">
        <f>SUM(R137:R144)</f>
        <v>0</v>
      </c>
      <c r="S136" s="170"/>
      <c r="T136" s="172">
        <f>SUM(T137:T144)</f>
        <v>0</v>
      </c>
      <c r="AR136" s="165" t="s">
        <v>85</v>
      </c>
      <c r="AT136" s="173" t="s">
        <v>76</v>
      </c>
      <c r="AU136" s="173" t="s">
        <v>85</v>
      </c>
      <c r="AY136" s="165" t="s">
        <v>132</v>
      </c>
      <c r="BK136" s="174">
        <f>SUM(BK137:BK144)</f>
        <v>0</v>
      </c>
    </row>
    <row r="137" s="1" customFormat="1" ht="16.5" customHeight="1">
      <c r="B137" s="177"/>
      <c r="C137" s="178" t="s">
        <v>85</v>
      </c>
      <c r="D137" s="178" t="s">
        <v>135</v>
      </c>
      <c r="E137" s="179" t="s">
        <v>1141</v>
      </c>
      <c r="F137" s="180" t="s">
        <v>1142</v>
      </c>
      <c r="G137" s="181" t="s">
        <v>232</v>
      </c>
      <c r="H137" s="182">
        <v>3</v>
      </c>
      <c r="I137" s="183"/>
      <c r="J137" s="184">
        <f>ROUND(I137*H137,2)</f>
        <v>0</v>
      </c>
      <c r="K137" s="180" t="s">
        <v>1</v>
      </c>
      <c r="L137" s="36"/>
      <c r="M137" s="185" t="s">
        <v>1</v>
      </c>
      <c r="N137" s="186" t="s">
        <v>42</v>
      </c>
      <c r="O137" s="72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AR137" s="189" t="s">
        <v>139</v>
      </c>
      <c r="AT137" s="189" t="s">
        <v>135</v>
      </c>
      <c r="AU137" s="189" t="s">
        <v>87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139</v>
      </c>
      <c r="BM137" s="189" t="s">
        <v>304</v>
      </c>
    </row>
    <row r="138" s="1" customFormat="1" ht="24" customHeight="1">
      <c r="B138" s="177"/>
      <c r="C138" s="178" t="s">
        <v>87</v>
      </c>
      <c r="D138" s="178" t="s">
        <v>135</v>
      </c>
      <c r="E138" s="179" t="s">
        <v>1143</v>
      </c>
      <c r="F138" s="180" t="s">
        <v>1144</v>
      </c>
      <c r="G138" s="181" t="s">
        <v>232</v>
      </c>
      <c r="H138" s="182">
        <v>26</v>
      </c>
      <c r="I138" s="183"/>
      <c r="J138" s="184">
        <f>ROUND(I138*H138,2)</f>
        <v>0</v>
      </c>
      <c r="K138" s="180" t="s">
        <v>1</v>
      </c>
      <c r="L138" s="36"/>
      <c r="M138" s="185" t="s">
        <v>1</v>
      </c>
      <c r="N138" s="186" t="s">
        <v>42</v>
      </c>
      <c r="O138" s="72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AR138" s="189" t="s">
        <v>139</v>
      </c>
      <c r="AT138" s="189" t="s">
        <v>135</v>
      </c>
      <c r="AU138" s="189" t="s">
        <v>87</v>
      </c>
      <c r="AY138" s="17" t="s">
        <v>132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85</v>
      </c>
      <c r="BK138" s="190">
        <f>ROUND(I138*H138,2)</f>
        <v>0</v>
      </c>
      <c r="BL138" s="17" t="s">
        <v>139</v>
      </c>
      <c r="BM138" s="189" t="s">
        <v>316</v>
      </c>
    </row>
    <row r="139" s="1" customFormat="1" ht="24" customHeight="1">
      <c r="B139" s="177"/>
      <c r="C139" s="178" t="s">
        <v>144</v>
      </c>
      <c r="D139" s="178" t="s">
        <v>135</v>
      </c>
      <c r="E139" s="179" t="s">
        <v>1145</v>
      </c>
      <c r="F139" s="180" t="s">
        <v>1146</v>
      </c>
      <c r="G139" s="181" t="s">
        <v>232</v>
      </c>
      <c r="H139" s="182">
        <v>36</v>
      </c>
      <c r="I139" s="183"/>
      <c r="J139" s="184">
        <f>ROUND(I139*H139,2)</f>
        <v>0</v>
      </c>
      <c r="K139" s="180" t="s">
        <v>1</v>
      </c>
      <c r="L139" s="36"/>
      <c r="M139" s="185" t="s">
        <v>1</v>
      </c>
      <c r="N139" s="186" t="s">
        <v>42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139</v>
      </c>
      <c r="AT139" s="189" t="s">
        <v>135</v>
      </c>
      <c r="AU139" s="189" t="s">
        <v>87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139</v>
      </c>
      <c r="BM139" s="189" t="s">
        <v>331</v>
      </c>
    </row>
    <row r="140" s="1" customFormat="1" ht="24" customHeight="1">
      <c r="B140" s="177"/>
      <c r="C140" s="178" t="s">
        <v>139</v>
      </c>
      <c r="D140" s="178" t="s">
        <v>135</v>
      </c>
      <c r="E140" s="179" t="s">
        <v>1147</v>
      </c>
      <c r="F140" s="180" t="s">
        <v>1148</v>
      </c>
      <c r="G140" s="181" t="s">
        <v>232</v>
      </c>
      <c r="H140" s="182">
        <v>40</v>
      </c>
      <c r="I140" s="183"/>
      <c r="J140" s="184">
        <f>ROUND(I140*H140,2)</f>
        <v>0</v>
      </c>
      <c r="K140" s="180" t="s">
        <v>1</v>
      </c>
      <c r="L140" s="36"/>
      <c r="M140" s="185" t="s">
        <v>1</v>
      </c>
      <c r="N140" s="186" t="s">
        <v>42</v>
      </c>
      <c r="O140" s="72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189" t="s">
        <v>139</v>
      </c>
      <c r="AT140" s="189" t="s">
        <v>135</v>
      </c>
      <c r="AU140" s="189" t="s">
        <v>87</v>
      </c>
      <c r="AY140" s="17" t="s">
        <v>132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85</v>
      </c>
      <c r="BK140" s="190">
        <f>ROUND(I140*H140,2)</f>
        <v>0</v>
      </c>
      <c r="BL140" s="17" t="s">
        <v>139</v>
      </c>
      <c r="BM140" s="189" t="s">
        <v>341</v>
      </c>
    </row>
    <row r="141" s="1" customFormat="1" ht="24" customHeight="1">
      <c r="B141" s="177"/>
      <c r="C141" s="178" t="s">
        <v>153</v>
      </c>
      <c r="D141" s="178" t="s">
        <v>135</v>
      </c>
      <c r="E141" s="179" t="s">
        <v>1149</v>
      </c>
      <c r="F141" s="180" t="s">
        <v>1150</v>
      </c>
      <c r="G141" s="181" t="s">
        <v>1042</v>
      </c>
      <c r="H141" s="182">
        <v>8</v>
      </c>
      <c r="I141" s="183"/>
      <c r="J141" s="184">
        <f>ROUND(I141*H141,2)</f>
        <v>0</v>
      </c>
      <c r="K141" s="180" t="s">
        <v>1</v>
      </c>
      <c r="L141" s="36"/>
      <c r="M141" s="185" t="s">
        <v>1</v>
      </c>
      <c r="N141" s="186" t="s">
        <v>42</v>
      </c>
      <c r="O141" s="72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AR141" s="189" t="s">
        <v>139</v>
      </c>
      <c r="AT141" s="189" t="s">
        <v>135</v>
      </c>
      <c r="AU141" s="189" t="s">
        <v>87</v>
      </c>
      <c r="AY141" s="17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85</v>
      </c>
      <c r="BK141" s="190">
        <f>ROUND(I141*H141,2)</f>
        <v>0</v>
      </c>
      <c r="BL141" s="17" t="s">
        <v>139</v>
      </c>
      <c r="BM141" s="189" t="s">
        <v>354</v>
      </c>
    </row>
    <row r="142" s="1" customFormat="1" ht="16.5" customHeight="1">
      <c r="B142" s="177"/>
      <c r="C142" s="178" t="s">
        <v>161</v>
      </c>
      <c r="D142" s="178" t="s">
        <v>135</v>
      </c>
      <c r="E142" s="179" t="s">
        <v>1151</v>
      </c>
      <c r="F142" s="180" t="s">
        <v>1152</v>
      </c>
      <c r="G142" s="181" t="s">
        <v>1042</v>
      </c>
      <c r="H142" s="182">
        <v>1</v>
      </c>
      <c r="I142" s="183"/>
      <c r="J142" s="184">
        <f>ROUND(I142*H142,2)</f>
        <v>0</v>
      </c>
      <c r="K142" s="180" t="s">
        <v>1</v>
      </c>
      <c r="L142" s="36"/>
      <c r="M142" s="185" t="s">
        <v>1</v>
      </c>
      <c r="N142" s="186" t="s">
        <v>42</v>
      </c>
      <c r="O142" s="72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189" t="s">
        <v>139</v>
      </c>
      <c r="AT142" s="189" t="s">
        <v>135</v>
      </c>
      <c r="AU142" s="189" t="s">
        <v>87</v>
      </c>
      <c r="AY142" s="17" t="s">
        <v>132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85</v>
      </c>
      <c r="BK142" s="190">
        <f>ROUND(I142*H142,2)</f>
        <v>0</v>
      </c>
      <c r="BL142" s="17" t="s">
        <v>139</v>
      </c>
      <c r="BM142" s="189" t="s">
        <v>364</v>
      </c>
    </row>
    <row r="143" s="1" customFormat="1" ht="16.5" customHeight="1">
      <c r="B143" s="177"/>
      <c r="C143" s="178" t="s">
        <v>166</v>
      </c>
      <c r="D143" s="178" t="s">
        <v>135</v>
      </c>
      <c r="E143" s="179" t="s">
        <v>1153</v>
      </c>
      <c r="F143" s="180" t="s">
        <v>1154</v>
      </c>
      <c r="G143" s="181" t="s">
        <v>1042</v>
      </c>
      <c r="H143" s="182">
        <v>1</v>
      </c>
      <c r="I143" s="183"/>
      <c r="J143" s="184">
        <f>ROUND(I143*H143,2)</f>
        <v>0</v>
      </c>
      <c r="K143" s="180" t="s">
        <v>1</v>
      </c>
      <c r="L143" s="36"/>
      <c r="M143" s="185" t="s">
        <v>1</v>
      </c>
      <c r="N143" s="186" t="s">
        <v>42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139</v>
      </c>
      <c r="AT143" s="189" t="s">
        <v>135</v>
      </c>
      <c r="AU143" s="189" t="s">
        <v>87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85</v>
      </c>
      <c r="BK143" s="190">
        <f>ROUND(I143*H143,2)</f>
        <v>0</v>
      </c>
      <c r="BL143" s="17" t="s">
        <v>139</v>
      </c>
      <c r="BM143" s="189" t="s">
        <v>373</v>
      </c>
    </row>
    <row r="144" s="1" customFormat="1" ht="16.5" customHeight="1">
      <c r="B144" s="177"/>
      <c r="C144" s="178" t="s">
        <v>173</v>
      </c>
      <c r="D144" s="178" t="s">
        <v>135</v>
      </c>
      <c r="E144" s="179" t="s">
        <v>1138</v>
      </c>
      <c r="F144" s="180" t="s">
        <v>1139</v>
      </c>
      <c r="G144" s="181" t="s">
        <v>312</v>
      </c>
      <c r="H144" s="182">
        <v>1</v>
      </c>
      <c r="I144" s="183"/>
      <c r="J144" s="184">
        <f>ROUND(I144*H144,2)</f>
        <v>0</v>
      </c>
      <c r="K144" s="180" t="s">
        <v>1</v>
      </c>
      <c r="L144" s="36"/>
      <c r="M144" s="185" t="s">
        <v>1</v>
      </c>
      <c r="N144" s="186" t="s">
        <v>42</v>
      </c>
      <c r="O144" s="72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AR144" s="189" t="s">
        <v>139</v>
      </c>
      <c r="AT144" s="189" t="s">
        <v>135</v>
      </c>
      <c r="AU144" s="189" t="s">
        <v>87</v>
      </c>
      <c r="AY144" s="17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85</v>
      </c>
      <c r="BK144" s="190">
        <f>ROUND(I144*H144,2)</f>
        <v>0</v>
      </c>
      <c r="BL144" s="17" t="s">
        <v>139</v>
      </c>
      <c r="BM144" s="189" t="s">
        <v>382</v>
      </c>
    </row>
    <row r="145" s="11" customFormat="1" ht="22.8" customHeight="1">
      <c r="B145" s="164"/>
      <c r="D145" s="165" t="s">
        <v>76</v>
      </c>
      <c r="E145" s="175" t="s">
        <v>1098</v>
      </c>
      <c r="F145" s="175" t="s">
        <v>1155</v>
      </c>
      <c r="I145" s="167"/>
      <c r="J145" s="176">
        <f>BK145</f>
        <v>0</v>
      </c>
      <c r="L145" s="164"/>
      <c r="M145" s="169"/>
      <c r="N145" s="170"/>
      <c r="O145" s="170"/>
      <c r="P145" s="171">
        <f>SUM(P146:P156)</f>
        <v>0</v>
      </c>
      <c r="Q145" s="170"/>
      <c r="R145" s="171">
        <f>SUM(R146:R156)</f>
        <v>0</v>
      </c>
      <c r="S145" s="170"/>
      <c r="T145" s="172">
        <f>SUM(T146:T156)</f>
        <v>0</v>
      </c>
      <c r="AR145" s="165" t="s">
        <v>85</v>
      </c>
      <c r="AT145" s="173" t="s">
        <v>76</v>
      </c>
      <c r="AU145" s="173" t="s">
        <v>85</v>
      </c>
      <c r="AY145" s="165" t="s">
        <v>132</v>
      </c>
      <c r="BK145" s="174">
        <f>SUM(BK146:BK156)</f>
        <v>0</v>
      </c>
    </row>
    <row r="146" s="1" customFormat="1" ht="16.5" customHeight="1">
      <c r="B146" s="177"/>
      <c r="C146" s="178" t="s">
        <v>85</v>
      </c>
      <c r="D146" s="178" t="s">
        <v>135</v>
      </c>
      <c r="E146" s="179" t="s">
        <v>1156</v>
      </c>
      <c r="F146" s="180" t="s">
        <v>1157</v>
      </c>
      <c r="G146" s="181" t="s">
        <v>1042</v>
      </c>
      <c r="H146" s="182">
        <v>8</v>
      </c>
      <c r="I146" s="183"/>
      <c r="J146" s="184">
        <f>ROUND(I146*H146,2)</f>
        <v>0</v>
      </c>
      <c r="K146" s="180" t="s">
        <v>1</v>
      </c>
      <c r="L146" s="36"/>
      <c r="M146" s="185" t="s">
        <v>1</v>
      </c>
      <c r="N146" s="186" t="s">
        <v>42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139</v>
      </c>
      <c r="AT146" s="189" t="s">
        <v>135</v>
      </c>
      <c r="AU146" s="189" t="s">
        <v>87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85</v>
      </c>
      <c r="BK146" s="190">
        <f>ROUND(I146*H146,2)</f>
        <v>0</v>
      </c>
      <c r="BL146" s="17" t="s">
        <v>139</v>
      </c>
      <c r="BM146" s="189" t="s">
        <v>402</v>
      </c>
    </row>
    <row r="147" s="1" customFormat="1" ht="16.5" customHeight="1">
      <c r="B147" s="177"/>
      <c r="C147" s="178" t="s">
        <v>87</v>
      </c>
      <c r="D147" s="178" t="s">
        <v>135</v>
      </c>
      <c r="E147" s="179" t="s">
        <v>1158</v>
      </c>
      <c r="F147" s="180" t="s">
        <v>1159</v>
      </c>
      <c r="G147" s="181" t="s">
        <v>1042</v>
      </c>
      <c r="H147" s="182">
        <v>4</v>
      </c>
      <c r="I147" s="183"/>
      <c r="J147" s="184">
        <f>ROUND(I147*H147,2)</f>
        <v>0</v>
      </c>
      <c r="K147" s="180" t="s">
        <v>1</v>
      </c>
      <c r="L147" s="36"/>
      <c r="M147" s="185" t="s">
        <v>1</v>
      </c>
      <c r="N147" s="186" t="s">
        <v>42</v>
      </c>
      <c r="O147" s="72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189" t="s">
        <v>139</v>
      </c>
      <c r="AT147" s="189" t="s">
        <v>135</v>
      </c>
      <c r="AU147" s="189" t="s">
        <v>87</v>
      </c>
      <c r="AY147" s="17" t="s">
        <v>132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85</v>
      </c>
      <c r="BK147" s="190">
        <f>ROUND(I147*H147,2)</f>
        <v>0</v>
      </c>
      <c r="BL147" s="17" t="s">
        <v>139</v>
      </c>
      <c r="BM147" s="189" t="s">
        <v>432</v>
      </c>
    </row>
    <row r="148" s="1" customFormat="1" ht="16.5" customHeight="1">
      <c r="B148" s="177"/>
      <c r="C148" s="178" t="s">
        <v>144</v>
      </c>
      <c r="D148" s="178" t="s">
        <v>135</v>
      </c>
      <c r="E148" s="179" t="s">
        <v>1160</v>
      </c>
      <c r="F148" s="180" t="s">
        <v>1161</v>
      </c>
      <c r="G148" s="181" t="s">
        <v>1042</v>
      </c>
      <c r="H148" s="182">
        <v>2</v>
      </c>
      <c r="I148" s="183"/>
      <c r="J148" s="184">
        <f>ROUND(I148*H148,2)</f>
        <v>0</v>
      </c>
      <c r="K148" s="180" t="s">
        <v>1</v>
      </c>
      <c r="L148" s="36"/>
      <c r="M148" s="185" t="s">
        <v>1</v>
      </c>
      <c r="N148" s="186" t="s">
        <v>42</v>
      </c>
      <c r="O148" s="72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189" t="s">
        <v>139</v>
      </c>
      <c r="AT148" s="189" t="s">
        <v>135</v>
      </c>
      <c r="AU148" s="189" t="s">
        <v>87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85</v>
      </c>
      <c r="BK148" s="190">
        <f>ROUND(I148*H148,2)</f>
        <v>0</v>
      </c>
      <c r="BL148" s="17" t="s">
        <v>139</v>
      </c>
      <c r="BM148" s="189" t="s">
        <v>451</v>
      </c>
    </row>
    <row r="149" s="1" customFormat="1" ht="16.5" customHeight="1">
      <c r="B149" s="177"/>
      <c r="C149" s="178" t="s">
        <v>139</v>
      </c>
      <c r="D149" s="178" t="s">
        <v>135</v>
      </c>
      <c r="E149" s="179" t="s">
        <v>1162</v>
      </c>
      <c r="F149" s="180" t="s">
        <v>1163</v>
      </c>
      <c r="G149" s="181" t="s">
        <v>1042</v>
      </c>
      <c r="H149" s="182">
        <v>2</v>
      </c>
      <c r="I149" s="183"/>
      <c r="J149" s="184">
        <f>ROUND(I149*H149,2)</f>
        <v>0</v>
      </c>
      <c r="K149" s="180" t="s">
        <v>1</v>
      </c>
      <c r="L149" s="36"/>
      <c r="M149" s="185" t="s">
        <v>1</v>
      </c>
      <c r="N149" s="186" t="s">
        <v>42</v>
      </c>
      <c r="O149" s="72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89" t="s">
        <v>139</v>
      </c>
      <c r="AT149" s="189" t="s">
        <v>135</v>
      </c>
      <c r="AU149" s="189" t="s">
        <v>87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85</v>
      </c>
      <c r="BK149" s="190">
        <f>ROUND(I149*H149,2)</f>
        <v>0</v>
      </c>
      <c r="BL149" s="17" t="s">
        <v>139</v>
      </c>
      <c r="BM149" s="189" t="s">
        <v>461</v>
      </c>
    </row>
    <row r="150" s="1" customFormat="1" ht="16.5" customHeight="1">
      <c r="B150" s="177"/>
      <c r="C150" s="178" t="s">
        <v>153</v>
      </c>
      <c r="D150" s="178" t="s">
        <v>135</v>
      </c>
      <c r="E150" s="179" t="s">
        <v>1164</v>
      </c>
      <c r="F150" s="180" t="s">
        <v>1165</v>
      </c>
      <c r="G150" s="181" t="s">
        <v>1042</v>
      </c>
      <c r="H150" s="182">
        <v>4</v>
      </c>
      <c r="I150" s="183"/>
      <c r="J150" s="184">
        <f>ROUND(I150*H150,2)</f>
        <v>0</v>
      </c>
      <c r="K150" s="180" t="s">
        <v>1</v>
      </c>
      <c r="L150" s="36"/>
      <c r="M150" s="185" t="s">
        <v>1</v>
      </c>
      <c r="N150" s="186" t="s">
        <v>42</v>
      </c>
      <c r="O150" s="72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89" t="s">
        <v>139</v>
      </c>
      <c r="AT150" s="189" t="s">
        <v>135</v>
      </c>
      <c r="AU150" s="189" t="s">
        <v>87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139</v>
      </c>
      <c r="BM150" s="189" t="s">
        <v>474</v>
      </c>
    </row>
    <row r="151" s="1" customFormat="1" ht="16.5" customHeight="1">
      <c r="B151" s="177"/>
      <c r="C151" s="178" t="s">
        <v>161</v>
      </c>
      <c r="D151" s="178" t="s">
        <v>135</v>
      </c>
      <c r="E151" s="179" t="s">
        <v>1166</v>
      </c>
      <c r="F151" s="180" t="s">
        <v>1129</v>
      </c>
      <c r="G151" s="181" t="s">
        <v>1042</v>
      </c>
      <c r="H151" s="182">
        <v>4</v>
      </c>
      <c r="I151" s="183"/>
      <c r="J151" s="184">
        <f>ROUND(I151*H151,2)</f>
        <v>0</v>
      </c>
      <c r="K151" s="180" t="s">
        <v>1</v>
      </c>
      <c r="L151" s="36"/>
      <c r="M151" s="185" t="s">
        <v>1</v>
      </c>
      <c r="N151" s="186" t="s">
        <v>42</v>
      </c>
      <c r="O151" s="72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89" t="s">
        <v>139</v>
      </c>
      <c r="AT151" s="189" t="s">
        <v>135</v>
      </c>
      <c r="AU151" s="189" t="s">
        <v>87</v>
      </c>
      <c r="AY151" s="17" t="s">
        <v>132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85</v>
      </c>
      <c r="BK151" s="190">
        <f>ROUND(I151*H151,2)</f>
        <v>0</v>
      </c>
      <c r="BL151" s="17" t="s">
        <v>139</v>
      </c>
      <c r="BM151" s="189" t="s">
        <v>490</v>
      </c>
    </row>
    <row r="152" s="1" customFormat="1" ht="16.5" customHeight="1">
      <c r="B152" s="177"/>
      <c r="C152" s="178" t="s">
        <v>166</v>
      </c>
      <c r="D152" s="178" t="s">
        <v>135</v>
      </c>
      <c r="E152" s="179" t="s">
        <v>1167</v>
      </c>
      <c r="F152" s="180" t="s">
        <v>1168</v>
      </c>
      <c r="G152" s="181" t="s">
        <v>1042</v>
      </c>
      <c r="H152" s="182">
        <v>2</v>
      </c>
      <c r="I152" s="183"/>
      <c r="J152" s="184">
        <f>ROUND(I152*H152,2)</f>
        <v>0</v>
      </c>
      <c r="K152" s="180" t="s">
        <v>1</v>
      </c>
      <c r="L152" s="36"/>
      <c r="M152" s="185" t="s">
        <v>1</v>
      </c>
      <c r="N152" s="186" t="s">
        <v>42</v>
      </c>
      <c r="O152" s="72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89" t="s">
        <v>139</v>
      </c>
      <c r="AT152" s="189" t="s">
        <v>135</v>
      </c>
      <c r="AU152" s="189" t="s">
        <v>87</v>
      </c>
      <c r="AY152" s="17" t="s">
        <v>132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85</v>
      </c>
      <c r="BK152" s="190">
        <f>ROUND(I152*H152,2)</f>
        <v>0</v>
      </c>
      <c r="BL152" s="17" t="s">
        <v>139</v>
      </c>
      <c r="BM152" s="189" t="s">
        <v>498</v>
      </c>
    </row>
    <row r="153" s="1" customFormat="1" ht="16.5" customHeight="1">
      <c r="B153" s="177"/>
      <c r="C153" s="178" t="s">
        <v>173</v>
      </c>
      <c r="D153" s="178" t="s">
        <v>135</v>
      </c>
      <c r="E153" s="179" t="s">
        <v>1169</v>
      </c>
      <c r="F153" s="180" t="s">
        <v>1135</v>
      </c>
      <c r="G153" s="181" t="s">
        <v>1042</v>
      </c>
      <c r="H153" s="182">
        <v>6</v>
      </c>
      <c r="I153" s="183"/>
      <c r="J153" s="184">
        <f>ROUND(I153*H153,2)</f>
        <v>0</v>
      </c>
      <c r="K153" s="180" t="s">
        <v>1</v>
      </c>
      <c r="L153" s="36"/>
      <c r="M153" s="185" t="s">
        <v>1</v>
      </c>
      <c r="N153" s="186" t="s">
        <v>42</v>
      </c>
      <c r="O153" s="72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AR153" s="189" t="s">
        <v>139</v>
      </c>
      <c r="AT153" s="189" t="s">
        <v>135</v>
      </c>
      <c r="AU153" s="189" t="s">
        <v>87</v>
      </c>
      <c r="AY153" s="17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85</v>
      </c>
      <c r="BK153" s="190">
        <f>ROUND(I153*H153,2)</f>
        <v>0</v>
      </c>
      <c r="BL153" s="17" t="s">
        <v>139</v>
      </c>
      <c r="BM153" s="189" t="s">
        <v>507</v>
      </c>
    </row>
    <row r="154" s="1" customFormat="1" ht="16.5" customHeight="1">
      <c r="B154" s="177"/>
      <c r="C154" s="178" t="s">
        <v>178</v>
      </c>
      <c r="D154" s="178" t="s">
        <v>135</v>
      </c>
      <c r="E154" s="179" t="s">
        <v>1170</v>
      </c>
      <c r="F154" s="180" t="s">
        <v>1171</v>
      </c>
      <c r="G154" s="181" t="s">
        <v>1042</v>
      </c>
      <c r="H154" s="182">
        <v>4</v>
      </c>
      <c r="I154" s="183"/>
      <c r="J154" s="184">
        <f>ROUND(I154*H154,2)</f>
        <v>0</v>
      </c>
      <c r="K154" s="180" t="s">
        <v>1</v>
      </c>
      <c r="L154" s="36"/>
      <c r="M154" s="185" t="s">
        <v>1</v>
      </c>
      <c r="N154" s="186" t="s">
        <v>42</v>
      </c>
      <c r="O154" s="72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89" t="s">
        <v>139</v>
      </c>
      <c r="AT154" s="189" t="s">
        <v>135</v>
      </c>
      <c r="AU154" s="189" t="s">
        <v>87</v>
      </c>
      <c r="AY154" s="17" t="s">
        <v>132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85</v>
      </c>
      <c r="BK154" s="190">
        <f>ROUND(I154*H154,2)</f>
        <v>0</v>
      </c>
      <c r="BL154" s="17" t="s">
        <v>139</v>
      </c>
      <c r="BM154" s="189" t="s">
        <v>516</v>
      </c>
    </row>
    <row r="155" s="1" customFormat="1" ht="16.5" customHeight="1">
      <c r="B155" s="177"/>
      <c r="C155" s="178" t="s">
        <v>182</v>
      </c>
      <c r="D155" s="178" t="s">
        <v>135</v>
      </c>
      <c r="E155" s="179" t="s">
        <v>1172</v>
      </c>
      <c r="F155" s="180" t="s">
        <v>1173</v>
      </c>
      <c r="G155" s="181" t="s">
        <v>1042</v>
      </c>
      <c r="H155" s="182">
        <v>4</v>
      </c>
      <c r="I155" s="183"/>
      <c r="J155" s="184">
        <f>ROUND(I155*H155,2)</f>
        <v>0</v>
      </c>
      <c r="K155" s="180" t="s">
        <v>1</v>
      </c>
      <c r="L155" s="36"/>
      <c r="M155" s="185" t="s">
        <v>1</v>
      </c>
      <c r="N155" s="186" t="s">
        <v>42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139</v>
      </c>
      <c r="AT155" s="189" t="s">
        <v>135</v>
      </c>
      <c r="AU155" s="189" t="s">
        <v>87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139</v>
      </c>
      <c r="BM155" s="189" t="s">
        <v>526</v>
      </c>
    </row>
    <row r="156" s="1" customFormat="1" ht="24" customHeight="1">
      <c r="B156" s="177"/>
      <c r="C156" s="178" t="s">
        <v>266</v>
      </c>
      <c r="D156" s="178" t="s">
        <v>135</v>
      </c>
      <c r="E156" s="179" t="s">
        <v>1174</v>
      </c>
      <c r="F156" s="180" t="s">
        <v>1175</v>
      </c>
      <c r="G156" s="181" t="s">
        <v>1042</v>
      </c>
      <c r="H156" s="182">
        <v>2</v>
      </c>
      <c r="I156" s="183"/>
      <c r="J156" s="184">
        <f>ROUND(I156*H156,2)</f>
        <v>0</v>
      </c>
      <c r="K156" s="180" t="s">
        <v>1</v>
      </c>
      <c r="L156" s="36"/>
      <c r="M156" s="185" t="s">
        <v>1</v>
      </c>
      <c r="N156" s="186" t="s">
        <v>42</v>
      </c>
      <c r="O156" s="72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AR156" s="189" t="s">
        <v>139</v>
      </c>
      <c r="AT156" s="189" t="s">
        <v>135</v>
      </c>
      <c r="AU156" s="189" t="s">
        <v>87</v>
      </c>
      <c r="AY156" s="17" t="s">
        <v>132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85</v>
      </c>
      <c r="BK156" s="190">
        <f>ROUND(I156*H156,2)</f>
        <v>0</v>
      </c>
      <c r="BL156" s="17" t="s">
        <v>139</v>
      </c>
      <c r="BM156" s="189" t="s">
        <v>537</v>
      </c>
    </row>
    <row r="157" s="11" customFormat="1" ht="22.8" customHeight="1">
      <c r="B157" s="164"/>
      <c r="D157" s="165" t="s">
        <v>76</v>
      </c>
      <c r="E157" s="175" t="s">
        <v>1102</v>
      </c>
      <c r="F157" s="175" t="s">
        <v>1176</v>
      </c>
      <c r="I157" s="167"/>
      <c r="J157" s="176">
        <f>BK157</f>
        <v>0</v>
      </c>
      <c r="L157" s="164"/>
      <c r="M157" s="169"/>
      <c r="N157" s="170"/>
      <c r="O157" s="170"/>
      <c r="P157" s="171">
        <f>SUM(P158:P163)</f>
        <v>0</v>
      </c>
      <c r="Q157" s="170"/>
      <c r="R157" s="171">
        <f>SUM(R158:R163)</f>
        <v>0</v>
      </c>
      <c r="S157" s="170"/>
      <c r="T157" s="172">
        <f>SUM(T158:T163)</f>
        <v>0</v>
      </c>
      <c r="AR157" s="165" t="s">
        <v>85</v>
      </c>
      <c r="AT157" s="173" t="s">
        <v>76</v>
      </c>
      <c r="AU157" s="173" t="s">
        <v>85</v>
      </c>
      <c r="AY157" s="165" t="s">
        <v>132</v>
      </c>
      <c r="BK157" s="174">
        <f>SUM(BK158:BK163)</f>
        <v>0</v>
      </c>
    </row>
    <row r="158" s="1" customFormat="1" ht="72" customHeight="1">
      <c r="B158" s="177"/>
      <c r="C158" s="178" t="s">
        <v>85</v>
      </c>
      <c r="D158" s="178" t="s">
        <v>135</v>
      </c>
      <c r="E158" s="179" t="s">
        <v>1177</v>
      </c>
      <c r="F158" s="180" t="s">
        <v>1178</v>
      </c>
      <c r="G158" s="181" t="s">
        <v>1042</v>
      </c>
      <c r="H158" s="182">
        <v>1</v>
      </c>
      <c r="I158" s="183"/>
      <c r="J158" s="184">
        <f>ROUND(I158*H158,2)</f>
        <v>0</v>
      </c>
      <c r="K158" s="180" t="s">
        <v>1</v>
      </c>
      <c r="L158" s="36"/>
      <c r="M158" s="185" t="s">
        <v>1</v>
      </c>
      <c r="N158" s="186" t="s">
        <v>42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139</v>
      </c>
      <c r="AT158" s="189" t="s">
        <v>135</v>
      </c>
      <c r="AU158" s="189" t="s">
        <v>87</v>
      </c>
      <c r="AY158" s="17" t="s">
        <v>132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85</v>
      </c>
      <c r="BK158" s="190">
        <f>ROUND(I158*H158,2)</f>
        <v>0</v>
      </c>
      <c r="BL158" s="17" t="s">
        <v>139</v>
      </c>
      <c r="BM158" s="189" t="s">
        <v>547</v>
      </c>
    </row>
    <row r="159" s="1" customFormat="1" ht="72" customHeight="1">
      <c r="B159" s="177"/>
      <c r="C159" s="178" t="s">
        <v>87</v>
      </c>
      <c r="D159" s="178" t="s">
        <v>135</v>
      </c>
      <c r="E159" s="179" t="s">
        <v>1179</v>
      </c>
      <c r="F159" s="180" t="s">
        <v>1180</v>
      </c>
      <c r="G159" s="181" t="s">
        <v>1042</v>
      </c>
      <c r="H159" s="182">
        <v>1</v>
      </c>
      <c r="I159" s="183"/>
      <c r="J159" s="184">
        <f>ROUND(I159*H159,2)</f>
        <v>0</v>
      </c>
      <c r="K159" s="180" t="s">
        <v>1</v>
      </c>
      <c r="L159" s="36"/>
      <c r="M159" s="185" t="s">
        <v>1</v>
      </c>
      <c r="N159" s="186" t="s">
        <v>42</v>
      </c>
      <c r="O159" s="72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AR159" s="189" t="s">
        <v>139</v>
      </c>
      <c r="AT159" s="189" t="s">
        <v>135</v>
      </c>
      <c r="AU159" s="189" t="s">
        <v>87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85</v>
      </c>
      <c r="BK159" s="190">
        <f>ROUND(I159*H159,2)</f>
        <v>0</v>
      </c>
      <c r="BL159" s="17" t="s">
        <v>139</v>
      </c>
      <c r="BM159" s="189" t="s">
        <v>557</v>
      </c>
    </row>
    <row r="160" s="1" customFormat="1" ht="16.5" customHeight="1">
      <c r="B160" s="177"/>
      <c r="C160" s="178" t="s">
        <v>144</v>
      </c>
      <c r="D160" s="178" t="s">
        <v>135</v>
      </c>
      <c r="E160" s="179" t="s">
        <v>1181</v>
      </c>
      <c r="F160" s="180" t="s">
        <v>1182</v>
      </c>
      <c r="G160" s="181" t="s">
        <v>1042</v>
      </c>
      <c r="H160" s="182">
        <v>10</v>
      </c>
      <c r="I160" s="183"/>
      <c r="J160" s="184">
        <f>ROUND(I160*H160,2)</f>
        <v>0</v>
      </c>
      <c r="K160" s="180" t="s">
        <v>1</v>
      </c>
      <c r="L160" s="36"/>
      <c r="M160" s="185" t="s">
        <v>1</v>
      </c>
      <c r="N160" s="186" t="s">
        <v>42</v>
      </c>
      <c r="O160" s="72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AR160" s="189" t="s">
        <v>139</v>
      </c>
      <c r="AT160" s="189" t="s">
        <v>135</v>
      </c>
      <c r="AU160" s="189" t="s">
        <v>87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85</v>
      </c>
      <c r="BK160" s="190">
        <f>ROUND(I160*H160,2)</f>
        <v>0</v>
      </c>
      <c r="BL160" s="17" t="s">
        <v>139</v>
      </c>
      <c r="BM160" s="189" t="s">
        <v>567</v>
      </c>
    </row>
    <row r="161" s="1" customFormat="1" ht="48" customHeight="1">
      <c r="B161" s="177"/>
      <c r="C161" s="178" t="s">
        <v>139</v>
      </c>
      <c r="D161" s="178" t="s">
        <v>135</v>
      </c>
      <c r="E161" s="179" t="s">
        <v>1183</v>
      </c>
      <c r="F161" s="180" t="s">
        <v>1184</v>
      </c>
      <c r="G161" s="181" t="s">
        <v>248</v>
      </c>
      <c r="H161" s="182">
        <v>273</v>
      </c>
      <c r="I161" s="183"/>
      <c r="J161" s="184">
        <f>ROUND(I161*H161,2)</f>
        <v>0</v>
      </c>
      <c r="K161" s="180" t="s">
        <v>1</v>
      </c>
      <c r="L161" s="36"/>
      <c r="M161" s="185" t="s">
        <v>1</v>
      </c>
      <c r="N161" s="186" t="s">
        <v>42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139</v>
      </c>
      <c r="AT161" s="189" t="s">
        <v>135</v>
      </c>
      <c r="AU161" s="189" t="s">
        <v>87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85</v>
      </c>
      <c r="BK161" s="190">
        <f>ROUND(I161*H161,2)</f>
        <v>0</v>
      </c>
      <c r="BL161" s="17" t="s">
        <v>139</v>
      </c>
      <c r="BM161" s="189" t="s">
        <v>576</v>
      </c>
    </row>
    <row r="162" s="1" customFormat="1" ht="16.5" customHeight="1">
      <c r="B162" s="177"/>
      <c r="C162" s="178" t="s">
        <v>153</v>
      </c>
      <c r="D162" s="178" t="s">
        <v>135</v>
      </c>
      <c r="E162" s="179" t="s">
        <v>1185</v>
      </c>
      <c r="F162" s="180" t="s">
        <v>1186</v>
      </c>
      <c r="G162" s="181" t="s">
        <v>232</v>
      </c>
      <c r="H162" s="182">
        <v>1990</v>
      </c>
      <c r="I162" s="183"/>
      <c r="J162" s="184">
        <f>ROUND(I162*H162,2)</f>
        <v>0</v>
      </c>
      <c r="K162" s="180" t="s">
        <v>1</v>
      </c>
      <c r="L162" s="36"/>
      <c r="M162" s="185" t="s">
        <v>1</v>
      </c>
      <c r="N162" s="186" t="s">
        <v>42</v>
      </c>
      <c r="O162" s="72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AR162" s="189" t="s">
        <v>139</v>
      </c>
      <c r="AT162" s="189" t="s">
        <v>135</v>
      </c>
      <c r="AU162" s="189" t="s">
        <v>87</v>
      </c>
      <c r="AY162" s="17" t="s">
        <v>132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85</v>
      </c>
      <c r="BK162" s="190">
        <f>ROUND(I162*H162,2)</f>
        <v>0</v>
      </c>
      <c r="BL162" s="17" t="s">
        <v>139</v>
      </c>
      <c r="BM162" s="189" t="s">
        <v>586</v>
      </c>
    </row>
    <row r="163" s="1" customFormat="1" ht="16.5" customHeight="1">
      <c r="B163" s="177"/>
      <c r="C163" s="178" t="s">
        <v>161</v>
      </c>
      <c r="D163" s="178" t="s">
        <v>135</v>
      </c>
      <c r="E163" s="179" t="s">
        <v>1138</v>
      </c>
      <c r="F163" s="180" t="s">
        <v>1139</v>
      </c>
      <c r="G163" s="181" t="s">
        <v>312</v>
      </c>
      <c r="H163" s="182">
        <v>2</v>
      </c>
      <c r="I163" s="183"/>
      <c r="J163" s="184">
        <f>ROUND(I163*H163,2)</f>
        <v>0</v>
      </c>
      <c r="K163" s="180" t="s">
        <v>1</v>
      </c>
      <c r="L163" s="36"/>
      <c r="M163" s="185" t="s">
        <v>1</v>
      </c>
      <c r="N163" s="186" t="s">
        <v>42</v>
      </c>
      <c r="O163" s="72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AR163" s="189" t="s">
        <v>139</v>
      </c>
      <c r="AT163" s="189" t="s">
        <v>135</v>
      </c>
      <c r="AU163" s="189" t="s">
        <v>87</v>
      </c>
      <c r="AY163" s="17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85</v>
      </c>
      <c r="BK163" s="190">
        <f>ROUND(I163*H163,2)</f>
        <v>0</v>
      </c>
      <c r="BL163" s="17" t="s">
        <v>139</v>
      </c>
      <c r="BM163" s="189" t="s">
        <v>597</v>
      </c>
    </row>
    <row r="164" s="11" customFormat="1" ht="22.8" customHeight="1">
      <c r="B164" s="164"/>
      <c r="D164" s="165" t="s">
        <v>76</v>
      </c>
      <c r="E164" s="175" t="s">
        <v>1187</v>
      </c>
      <c r="F164" s="175" t="s">
        <v>1188</v>
      </c>
      <c r="I164" s="167"/>
      <c r="J164" s="176">
        <f>BK164</f>
        <v>0</v>
      </c>
      <c r="L164" s="164"/>
      <c r="M164" s="169"/>
      <c r="N164" s="170"/>
      <c r="O164" s="170"/>
      <c r="P164" s="171">
        <f>SUM(P165:P167)</f>
        <v>0</v>
      </c>
      <c r="Q164" s="170"/>
      <c r="R164" s="171">
        <f>SUM(R165:R167)</f>
        <v>0</v>
      </c>
      <c r="S164" s="170"/>
      <c r="T164" s="172">
        <f>SUM(T165:T167)</f>
        <v>0</v>
      </c>
      <c r="AR164" s="165" t="s">
        <v>85</v>
      </c>
      <c r="AT164" s="173" t="s">
        <v>76</v>
      </c>
      <c r="AU164" s="173" t="s">
        <v>85</v>
      </c>
      <c r="AY164" s="165" t="s">
        <v>132</v>
      </c>
      <c r="BK164" s="174">
        <f>SUM(BK165:BK167)</f>
        <v>0</v>
      </c>
    </row>
    <row r="165" s="1" customFormat="1" ht="16.5" customHeight="1">
      <c r="B165" s="177"/>
      <c r="C165" s="178" t="s">
        <v>85</v>
      </c>
      <c r="D165" s="178" t="s">
        <v>135</v>
      </c>
      <c r="E165" s="179" t="s">
        <v>1189</v>
      </c>
      <c r="F165" s="180" t="s">
        <v>1190</v>
      </c>
      <c r="G165" s="181" t="s">
        <v>1042</v>
      </c>
      <c r="H165" s="182">
        <v>12</v>
      </c>
      <c r="I165" s="183"/>
      <c r="J165" s="184">
        <f>ROUND(I165*H165,2)</f>
        <v>0</v>
      </c>
      <c r="K165" s="180" t="s">
        <v>1</v>
      </c>
      <c r="L165" s="36"/>
      <c r="M165" s="185" t="s">
        <v>1</v>
      </c>
      <c r="N165" s="186" t="s">
        <v>42</v>
      </c>
      <c r="O165" s="72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AR165" s="189" t="s">
        <v>139</v>
      </c>
      <c r="AT165" s="189" t="s">
        <v>135</v>
      </c>
      <c r="AU165" s="189" t="s">
        <v>87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85</v>
      </c>
      <c r="BK165" s="190">
        <f>ROUND(I165*H165,2)</f>
        <v>0</v>
      </c>
      <c r="BL165" s="17" t="s">
        <v>139</v>
      </c>
      <c r="BM165" s="189" t="s">
        <v>612</v>
      </c>
    </row>
    <row r="166" s="1" customFormat="1" ht="16.5" customHeight="1">
      <c r="B166" s="177"/>
      <c r="C166" s="178" t="s">
        <v>87</v>
      </c>
      <c r="D166" s="178" t="s">
        <v>135</v>
      </c>
      <c r="E166" s="179" t="s">
        <v>1191</v>
      </c>
      <c r="F166" s="180" t="s">
        <v>1192</v>
      </c>
      <c r="G166" s="181" t="s">
        <v>1042</v>
      </c>
      <c r="H166" s="182">
        <v>6</v>
      </c>
      <c r="I166" s="183"/>
      <c r="J166" s="184">
        <f>ROUND(I166*H166,2)</f>
        <v>0</v>
      </c>
      <c r="K166" s="180" t="s">
        <v>1</v>
      </c>
      <c r="L166" s="36"/>
      <c r="M166" s="185" t="s">
        <v>1</v>
      </c>
      <c r="N166" s="186" t="s">
        <v>42</v>
      </c>
      <c r="O166" s="72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AR166" s="189" t="s">
        <v>139</v>
      </c>
      <c r="AT166" s="189" t="s">
        <v>135</v>
      </c>
      <c r="AU166" s="189" t="s">
        <v>87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85</v>
      </c>
      <c r="BK166" s="190">
        <f>ROUND(I166*H166,2)</f>
        <v>0</v>
      </c>
      <c r="BL166" s="17" t="s">
        <v>139</v>
      </c>
      <c r="BM166" s="189" t="s">
        <v>622</v>
      </c>
    </row>
    <row r="167" s="1" customFormat="1" ht="16.5" customHeight="1">
      <c r="B167" s="177"/>
      <c r="C167" s="178" t="s">
        <v>144</v>
      </c>
      <c r="D167" s="178" t="s">
        <v>135</v>
      </c>
      <c r="E167" s="179" t="s">
        <v>1193</v>
      </c>
      <c r="F167" s="180" t="s">
        <v>1194</v>
      </c>
      <c r="G167" s="181" t="s">
        <v>1067</v>
      </c>
      <c r="H167" s="182">
        <v>10</v>
      </c>
      <c r="I167" s="183"/>
      <c r="J167" s="184">
        <f>ROUND(I167*H167,2)</f>
        <v>0</v>
      </c>
      <c r="K167" s="180" t="s">
        <v>1</v>
      </c>
      <c r="L167" s="36"/>
      <c r="M167" s="185" t="s">
        <v>1</v>
      </c>
      <c r="N167" s="186" t="s">
        <v>42</v>
      </c>
      <c r="O167" s="72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89" t="s">
        <v>139</v>
      </c>
      <c r="AT167" s="189" t="s">
        <v>135</v>
      </c>
      <c r="AU167" s="189" t="s">
        <v>87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85</v>
      </c>
      <c r="BK167" s="190">
        <f>ROUND(I167*H167,2)</f>
        <v>0</v>
      </c>
      <c r="BL167" s="17" t="s">
        <v>139</v>
      </c>
      <c r="BM167" s="189" t="s">
        <v>633</v>
      </c>
    </row>
    <row r="168" s="11" customFormat="1" ht="22.8" customHeight="1">
      <c r="B168" s="164"/>
      <c r="D168" s="165" t="s">
        <v>76</v>
      </c>
      <c r="E168" s="175" t="s">
        <v>1195</v>
      </c>
      <c r="F168" s="175" t="s">
        <v>1196</v>
      </c>
      <c r="I168" s="167"/>
      <c r="J168" s="176">
        <f>BK168</f>
        <v>0</v>
      </c>
      <c r="L168" s="164"/>
      <c r="M168" s="169"/>
      <c r="N168" s="170"/>
      <c r="O168" s="170"/>
      <c r="P168" s="171">
        <f>SUM(P169:P172)</f>
        <v>0</v>
      </c>
      <c r="Q168" s="170"/>
      <c r="R168" s="171">
        <f>SUM(R169:R172)</f>
        <v>0</v>
      </c>
      <c r="S168" s="170"/>
      <c r="T168" s="172">
        <f>SUM(T169:T172)</f>
        <v>0</v>
      </c>
      <c r="AR168" s="165" t="s">
        <v>85</v>
      </c>
      <c r="AT168" s="173" t="s">
        <v>76</v>
      </c>
      <c r="AU168" s="173" t="s">
        <v>85</v>
      </c>
      <c r="AY168" s="165" t="s">
        <v>132</v>
      </c>
      <c r="BK168" s="174">
        <f>SUM(BK169:BK172)</f>
        <v>0</v>
      </c>
    </row>
    <row r="169" s="1" customFormat="1" ht="24" customHeight="1">
      <c r="B169" s="177"/>
      <c r="C169" s="178" t="s">
        <v>85</v>
      </c>
      <c r="D169" s="178" t="s">
        <v>135</v>
      </c>
      <c r="E169" s="179" t="s">
        <v>1197</v>
      </c>
      <c r="F169" s="180" t="s">
        <v>1198</v>
      </c>
      <c r="G169" s="181" t="s">
        <v>232</v>
      </c>
      <c r="H169" s="182">
        <v>3</v>
      </c>
      <c r="I169" s="183"/>
      <c r="J169" s="184">
        <f>ROUND(I169*H169,2)</f>
        <v>0</v>
      </c>
      <c r="K169" s="180" t="s">
        <v>1</v>
      </c>
      <c r="L169" s="36"/>
      <c r="M169" s="185" t="s">
        <v>1</v>
      </c>
      <c r="N169" s="186" t="s">
        <v>42</v>
      </c>
      <c r="O169" s="72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AR169" s="189" t="s">
        <v>139</v>
      </c>
      <c r="AT169" s="189" t="s">
        <v>135</v>
      </c>
      <c r="AU169" s="189" t="s">
        <v>87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85</v>
      </c>
      <c r="BK169" s="190">
        <f>ROUND(I169*H169,2)</f>
        <v>0</v>
      </c>
      <c r="BL169" s="17" t="s">
        <v>139</v>
      </c>
      <c r="BM169" s="189" t="s">
        <v>643</v>
      </c>
    </row>
    <row r="170" s="1" customFormat="1" ht="24" customHeight="1">
      <c r="B170" s="177"/>
      <c r="C170" s="178" t="s">
        <v>87</v>
      </c>
      <c r="D170" s="178" t="s">
        <v>135</v>
      </c>
      <c r="E170" s="179" t="s">
        <v>1199</v>
      </c>
      <c r="F170" s="180" t="s">
        <v>1200</v>
      </c>
      <c r="G170" s="181" t="s">
        <v>232</v>
      </c>
      <c r="H170" s="182">
        <v>26</v>
      </c>
      <c r="I170" s="183"/>
      <c r="J170" s="184">
        <f>ROUND(I170*H170,2)</f>
        <v>0</v>
      </c>
      <c r="K170" s="180" t="s">
        <v>1</v>
      </c>
      <c r="L170" s="36"/>
      <c r="M170" s="185" t="s">
        <v>1</v>
      </c>
      <c r="N170" s="186" t="s">
        <v>42</v>
      </c>
      <c r="O170" s="72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AR170" s="189" t="s">
        <v>139</v>
      </c>
      <c r="AT170" s="189" t="s">
        <v>135</v>
      </c>
      <c r="AU170" s="189" t="s">
        <v>87</v>
      </c>
      <c r="AY170" s="17" t="s">
        <v>132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85</v>
      </c>
      <c r="BK170" s="190">
        <f>ROUND(I170*H170,2)</f>
        <v>0</v>
      </c>
      <c r="BL170" s="17" t="s">
        <v>139</v>
      </c>
      <c r="BM170" s="189" t="s">
        <v>650</v>
      </c>
    </row>
    <row r="171" s="1" customFormat="1" ht="24" customHeight="1">
      <c r="B171" s="177"/>
      <c r="C171" s="178" t="s">
        <v>144</v>
      </c>
      <c r="D171" s="178" t="s">
        <v>135</v>
      </c>
      <c r="E171" s="179" t="s">
        <v>1201</v>
      </c>
      <c r="F171" s="180" t="s">
        <v>1202</v>
      </c>
      <c r="G171" s="181" t="s">
        <v>232</v>
      </c>
      <c r="H171" s="182">
        <v>36</v>
      </c>
      <c r="I171" s="183"/>
      <c r="J171" s="184">
        <f>ROUND(I171*H171,2)</f>
        <v>0</v>
      </c>
      <c r="K171" s="180" t="s">
        <v>1</v>
      </c>
      <c r="L171" s="36"/>
      <c r="M171" s="185" t="s">
        <v>1</v>
      </c>
      <c r="N171" s="186" t="s">
        <v>42</v>
      </c>
      <c r="O171" s="72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AR171" s="189" t="s">
        <v>139</v>
      </c>
      <c r="AT171" s="189" t="s">
        <v>135</v>
      </c>
      <c r="AU171" s="189" t="s">
        <v>87</v>
      </c>
      <c r="AY171" s="17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85</v>
      </c>
      <c r="BK171" s="190">
        <f>ROUND(I171*H171,2)</f>
        <v>0</v>
      </c>
      <c r="BL171" s="17" t="s">
        <v>139</v>
      </c>
      <c r="BM171" s="189" t="s">
        <v>662</v>
      </c>
    </row>
    <row r="172" s="1" customFormat="1" ht="24" customHeight="1">
      <c r="B172" s="177"/>
      <c r="C172" s="178" t="s">
        <v>139</v>
      </c>
      <c r="D172" s="178" t="s">
        <v>135</v>
      </c>
      <c r="E172" s="179" t="s">
        <v>1203</v>
      </c>
      <c r="F172" s="180" t="s">
        <v>1204</v>
      </c>
      <c r="G172" s="181" t="s">
        <v>232</v>
      </c>
      <c r="H172" s="182">
        <v>40</v>
      </c>
      <c r="I172" s="183"/>
      <c r="J172" s="184">
        <f>ROUND(I172*H172,2)</f>
        <v>0</v>
      </c>
      <c r="K172" s="180" t="s">
        <v>1</v>
      </c>
      <c r="L172" s="36"/>
      <c r="M172" s="185" t="s">
        <v>1</v>
      </c>
      <c r="N172" s="186" t="s">
        <v>42</v>
      </c>
      <c r="O172" s="72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AR172" s="189" t="s">
        <v>139</v>
      </c>
      <c r="AT172" s="189" t="s">
        <v>135</v>
      </c>
      <c r="AU172" s="189" t="s">
        <v>87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85</v>
      </c>
      <c r="BK172" s="190">
        <f>ROUND(I172*H172,2)</f>
        <v>0</v>
      </c>
      <c r="BL172" s="17" t="s">
        <v>139</v>
      </c>
      <c r="BM172" s="189" t="s">
        <v>672</v>
      </c>
    </row>
    <row r="173" s="11" customFormat="1" ht="22.8" customHeight="1">
      <c r="B173" s="164"/>
      <c r="D173" s="165" t="s">
        <v>76</v>
      </c>
      <c r="E173" s="175" t="s">
        <v>1205</v>
      </c>
      <c r="F173" s="175" t="s">
        <v>1099</v>
      </c>
      <c r="I173" s="167"/>
      <c r="J173" s="176">
        <f>BK173</f>
        <v>0</v>
      </c>
      <c r="L173" s="164"/>
      <c r="M173" s="169"/>
      <c r="N173" s="170"/>
      <c r="O173" s="170"/>
      <c r="P173" s="171">
        <f>P174</f>
        <v>0</v>
      </c>
      <c r="Q173" s="170"/>
      <c r="R173" s="171">
        <f>R174</f>
        <v>0</v>
      </c>
      <c r="S173" s="170"/>
      <c r="T173" s="172">
        <f>T174</f>
        <v>0</v>
      </c>
      <c r="AR173" s="165" t="s">
        <v>85</v>
      </c>
      <c r="AT173" s="173" t="s">
        <v>76</v>
      </c>
      <c r="AU173" s="173" t="s">
        <v>85</v>
      </c>
      <c r="AY173" s="165" t="s">
        <v>132</v>
      </c>
      <c r="BK173" s="174">
        <f>BK174</f>
        <v>0</v>
      </c>
    </row>
    <row r="174" s="1" customFormat="1" ht="16.5" customHeight="1">
      <c r="B174" s="177"/>
      <c r="C174" s="178" t="s">
        <v>85</v>
      </c>
      <c r="D174" s="178" t="s">
        <v>135</v>
      </c>
      <c r="E174" s="179" t="s">
        <v>1206</v>
      </c>
      <c r="F174" s="180" t="s">
        <v>1207</v>
      </c>
      <c r="G174" s="181" t="s">
        <v>232</v>
      </c>
      <c r="H174" s="182">
        <v>3</v>
      </c>
      <c r="I174" s="183"/>
      <c r="J174" s="184">
        <f>ROUND(I174*H174,2)</f>
        <v>0</v>
      </c>
      <c r="K174" s="180" t="s">
        <v>1</v>
      </c>
      <c r="L174" s="36"/>
      <c r="M174" s="185" t="s">
        <v>1</v>
      </c>
      <c r="N174" s="186" t="s">
        <v>42</v>
      </c>
      <c r="O174" s="72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AR174" s="189" t="s">
        <v>139</v>
      </c>
      <c r="AT174" s="189" t="s">
        <v>135</v>
      </c>
      <c r="AU174" s="189" t="s">
        <v>87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85</v>
      </c>
      <c r="BK174" s="190">
        <f>ROUND(I174*H174,2)</f>
        <v>0</v>
      </c>
      <c r="BL174" s="17" t="s">
        <v>139</v>
      </c>
      <c r="BM174" s="189" t="s">
        <v>682</v>
      </c>
    </row>
    <row r="175" s="11" customFormat="1" ht="22.8" customHeight="1">
      <c r="B175" s="164"/>
      <c r="D175" s="165" t="s">
        <v>76</v>
      </c>
      <c r="E175" s="175" t="s">
        <v>1208</v>
      </c>
      <c r="F175" s="175" t="s">
        <v>1209</v>
      </c>
      <c r="I175" s="167"/>
      <c r="J175" s="176">
        <f>BK175</f>
        <v>0</v>
      </c>
      <c r="L175" s="164"/>
      <c r="M175" s="169"/>
      <c r="N175" s="170"/>
      <c r="O175" s="170"/>
      <c r="P175" s="171">
        <f>P176</f>
        <v>0</v>
      </c>
      <c r="Q175" s="170"/>
      <c r="R175" s="171">
        <f>R176</f>
        <v>0</v>
      </c>
      <c r="S175" s="170"/>
      <c r="T175" s="172">
        <f>T176</f>
        <v>0</v>
      </c>
      <c r="AR175" s="165" t="s">
        <v>85</v>
      </c>
      <c r="AT175" s="173" t="s">
        <v>76</v>
      </c>
      <c r="AU175" s="173" t="s">
        <v>85</v>
      </c>
      <c r="AY175" s="165" t="s">
        <v>132</v>
      </c>
      <c r="BK175" s="174">
        <f>BK176</f>
        <v>0</v>
      </c>
    </row>
    <row r="176" s="1" customFormat="1" ht="24" customHeight="1">
      <c r="B176" s="177"/>
      <c r="C176" s="178" t="s">
        <v>85</v>
      </c>
      <c r="D176" s="178" t="s">
        <v>135</v>
      </c>
      <c r="E176" s="179" t="s">
        <v>1210</v>
      </c>
      <c r="F176" s="180" t="s">
        <v>1211</v>
      </c>
      <c r="G176" s="181" t="s">
        <v>1042</v>
      </c>
      <c r="H176" s="182">
        <v>1</v>
      </c>
      <c r="I176" s="183"/>
      <c r="J176" s="184">
        <f>ROUND(I176*H176,2)</f>
        <v>0</v>
      </c>
      <c r="K176" s="180" t="s">
        <v>1</v>
      </c>
      <c r="L176" s="36"/>
      <c r="M176" s="185" t="s">
        <v>1</v>
      </c>
      <c r="N176" s="186" t="s">
        <v>42</v>
      </c>
      <c r="O176" s="72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AR176" s="189" t="s">
        <v>139</v>
      </c>
      <c r="AT176" s="189" t="s">
        <v>135</v>
      </c>
      <c r="AU176" s="189" t="s">
        <v>87</v>
      </c>
      <c r="AY176" s="17" t="s">
        <v>132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85</v>
      </c>
      <c r="BK176" s="190">
        <f>ROUND(I176*H176,2)</f>
        <v>0</v>
      </c>
      <c r="BL176" s="17" t="s">
        <v>139</v>
      </c>
      <c r="BM176" s="189" t="s">
        <v>691</v>
      </c>
    </row>
    <row r="177" s="11" customFormat="1" ht="22.8" customHeight="1">
      <c r="B177" s="164"/>
      <c r="D177" s="165" t="s">
        <v>76</v>
      </c>
      <c r="E177" s="175" t="s">
        <v>1212</v>
      </c>
      <c r="F177" s="175" t="s">
        <v>1103</v>
      </c>
      <c r="I177" s="167"/>
      <c r="J177" s="176">
        <f>BK177</f>
        <v>0</v>
      </c>
      <c r="L177" s="164"/>
      <c r="M177" s="169"/>
      <c r="N177" s="170"/>
      <c r="O177" s="170"/>
      <c r="P177" s="171">
        <f>SUM(P178:P181)</f>
        <v>0</v>
      </c>
      <c r="Q177" s="170"/>
      <c r="R177" s="171">
        <f>SUM(R178:R181)</f>
        <v>0</v>
      </c>
      <c r="S177" s="170"/>
      <c r="T177" s="172">
        <f>SUM(T178:T181)</f>
        <v>0</v>
      </c>
      <c r="AR177" s="165" t="s">
        <v>85</v>
      </c>
      <c r="AT177" s="173" t="s">
        <v>76</v>
      </c>
      <c r="AU177" s="173" t="s">
        <v>85</v>
      </c>
      <c r="AY177" s="165" t="s">
        <v>132</v>
      </c>
      <c r="BK177" s="174">
        <f>SUM(BK178:BK181)</f>
        <v>0</v>
      </c>
    </row>
    <row r="178" s="1" customFormat="1" ht="16.5" customHeight="1">
      <c r="B178" s="177"/>
      <c r="C178" s="178" t="s">
        <v>85</v>
      </c>
      <c r="D178" s="178" t="s">
        <v>135</v>
      </c>
      <c r="E178" s="179" t="s">
        <v>1213</v>
      </c>
      <c r="F178" s="180" t="s">
        <v>1214</v>
      </c>
      <c r="G178" s="181" t="s">
        <v>1106</v>
      </c>
      <c r="H178" s="182">
        <v>48</v>
      </c>
      <c r="I178" s="183"/>
      <c r="J178" s="184">
        <f>ROUND(I178*H178,2)</f>
        <v>0</v>
      </c>
      <c r="K178" s="180" t="s">
        <v>1</v>
      </c>
      <c r="L178" s="36"/>
      <c r="M178" s="185" t="s">
        <v>1</v>
      </c>
      <c r="N178" s="186" t="s">
        <v>42</v>
      </c>
      <c r="O178" s="72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AR178" s="189" t="s">
        <v>139</v>
      </c>
      <c r="AT178" s="189" t="s">
        <v>135</v>
      </c>
      <c r="AU178" s="189" t="s">
        <v>87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85</v>
      </c>
      <c r="BK178" s="190">
        <f>ROUND(I178*H178,2)</f>
        <v>0</v>
      </c>
      <c r="BL178" s="17" t="s">
        <v>139</v>
      </c>
      <c r="BM178" s="189" t="s">
        <v>700</v>
      </c>
    </row>
    <row r="179" s="1" customFormat="1" ht="16.5" customHeight="1">
      <c r="B179" s="177"/>
      <c r="C179" s="178" t="s">
        <v>87</v>
      </c>
      <c r="D179" s="178" t="s">
        <v>135</v>
      </c>
      <c r="E179" s="179" t="s">
        <v>1215</v>
      </c>
      <c r="F179" s="180" t="s">
        <v>1108</v>
      </c>
      <c r="G179" s="181" t="s">
        <v>1042</v>
      </c>
      <c r="H179" s="182">
        <v>1</v>
      </c>
      <c r="I179" s="183"/>
      <c r="J179" s="184">
        <f>ROUND(I179*H179,2)</f>
        <v>0</v>
      </c>
      <c r="K179" s="180" t="s">
        <v>1</v>
      </c>
      <c r="L179" s="36"/>
      <c r="M179" s="185" t="s">
        <v>1</v>
      </c>
      <c r="N179" s="186" t="s">
        <v>42</v>
      </c>
      <c r="O179" s="72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AR179" s="189" t="s">
        <v>139</v>
      </c>
      <c r="AT179" s="189" t="s">
        <v>135</v>
      </c>
      <c r="AU179" s="189" t="s">
        <v>87</v>
      </c>
      <c r="AY179" s="17" t="s">
        <v>132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85</v>
      </c>
      <c r="BK179" s="190">
        <f>ROUND(I179*H179,2)</f>
        <v>0</v>
      </c>
      <c r="BL179" s="17" t="s">
        <v>139</v>
      </c>
      <c r="BM179" s="189" t="s">
        <v>710</v>
      </c>
    </row>
    <row r="180" s="1" customFormat="1" ht="16.5" customHeight="1">
      <c r="B180" s="177"/>
      <c r="C180" s="178" t="s">
        <v>144</v>
      </c>
      <c r="D180" s="178" t="s">
        <v>135</v>
      </c>
      <c r="E180" s="179" t="s">
        <v>1216</v>
      </c>
      <c r="F180" s="180" t="s">
        <v>1110</v>
      </c>
      <c r="G180" s="181" t="s">
        <v>1042</v>
      </c>
      <c r="H180" s="182">
        <v>1</v>
      </c>
      <c r="I180" s="183"/>
      <c r="J180" s="184">
        <f>ROUND(I180*H180,2)</f>
        <v>0</v>
      </c>
      <c r="K180" s="180" t="s">
        <v>1</v>
      </c>
      <c r="L180" s="36"/>
      <c r="M180" s="185" t="s">
        <v>1</v>
      </c>
      <c r="N180" s="186" t="s">
        <v>42</v>
      </c>
      <c r="O180" s="72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AR180" s="189" t="s">
        <v>139</v>
      </c>
      <c r="AT180" s="189" t="s">
        <v>135</v>
      </c>
      <c r="AU180" s="189" t="s">
        <v>87</v>
      </c>
      <c r="AY180" s="17" t="s">
        <v>132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85</v>
      </c>
      <c r="BK180" s="190">
        <f>ROUND(I180*H180,2)</f>
        <v>0</v>
      </c>
      <c r="BL180" s="17" t="s">
        <v>139</v>
      </c>
      <c r="BM180" s="189" t="s">
        <v>723</v>
      </c>
    </row>
    <row r="181" s="1" customFormat="1" ht="16.5" customHeight="1">
      <c r="B181" s="177"/>
      <c r="C181" s="178" t="s">
        <v>139</v>
      </c>
      <c r="D181" s="178" t="s">
        <v>135</v>
      </c>
      <c r="E181" s="179" t="s">
        <v>1217</v>
      </c>
      <c r="F181" s="180" t="s">
        <v>1218</v>
      </c>
      <c r="G181" s="181" t="s">
        <v>1042</v>
      </c>
      <c r="H181" s="182">
        <v>1</v>
      </c>
      <c r="I181" s="183"/>
      <c r="J181" s="184">
        <f>ROUND(I181*H181,2)</f>
        <v>0</v>
      </c>
      <c r="K181" s="180" t="s">
        <v>1</v>
      </c>
      <c r="L181" s="36"/>
      <c r="M181" s="194" t="s">
        <v>1</v>
      </c>
      <c r="N181" s="195" t="s">
        <v>42</v>
      </c>
      <c r="O181" s="196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AR181" s="189" t="s">
        <v>139</v>
      </c>
      <c r="AT181" s="189" t="s">
        <v>135</v>
      </c>
      <c r="AU181" s="189" t="s">
        <v>87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85</v>
      </c>
      <c r="BK181" s="190">
        <f>ROUND(I181*H181,2)</f>
        <v>0</v>
      </c>
      <c r="BL181" s="17" t="s">
        <v>139</v>
      </c>
      <c r="BM181" s="189" t="s">
        <v>731</v>
      </c>
    </row>
    <row r="182" s="1" customFormat="1" ht="6.96" customHeight="1">
      <c r="B182" s="55"/>
      <c r="C182" s="56"/>
      <c r="D182" s="56"/>
      <c r="E182" s="56"/>
      <c r="F182" s="56"/>
      <c r="G182" s="56"/>
      <c r="H182" s="56"/>
      <c r="I182" s="138"/>
      <c r="J182" s="56"/>
      <c r="K182" s="56"/>
      <c r="L182" s="36"/>
    </row>
  </sheetData>
  <autoFilter ref="C125:K181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99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1219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ROUND(J134,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ROUND((SUM(BE134:BE225)),  2)</f>
        <v>0</v>
      </c>
      <c r="I33" s="126">
        <v>0.20999999999999999</v>
      </c>
      <c r="J33" s="125">
        <f>ROUND(((SUM(BE134:BE225))*I33),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ROUND((SUM(BF134:BF225)),  2)</f>
        <v>0</v>
      </c>
      <c r="I34" s="126">
        <v>0.14999999999999999</v>
      </c>
      <c r="J34" s="125">
        <f>ROUND(((SUM(BF134:BF225))*I34),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ROUND((SUM(BG134:BG225)),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ROUND((SUM(BH134:BH225)),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ROUND((SUM(BI134:BI225)),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04 - ZTI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J134</f>
        <v>0</v>
      </c>
      <c r="L96" s="36"/>
      <c r="AU96" s="17" t="s">
        <v>111</v>
      </c>
    </row>
    <row r="97" s="8" customFormat="1" ht="24.96" customHeight="1">
      <c r="B97" s="144"/>
      <c r="D97" s="145" t="s">
        <v>1220</v>
      </c>
      <c r="E97" s="146"/>
      <c r="F97" s="146"/>
      <c r="G97" s="146"/>
      <c r="H97" s="146"/>
      <c r="I97" s="147"/>
      <c r="J97" s="148">
        <f>J135</f>
        <v>0</v>
      </c>
      <c r="L97" s="144"/>
    </row>
    <row r="98" s="9" customFormat="1" ht="19.92" customHeight="1">
      <c r="B98" s="149"/>
      <c r="D98" s="150" t="s">
        <v>1221</v>
      </c>
      <c r="E98" s="151"/>
      <c r="F98" s="151"/>
      <c r="G98" s="151"/>
      <c r="H98" s="151"/>
      <c r="I98" s="152"/>
      <c r="J98" s="153">
        <f>J136</f>
        <v>0</v>
      </c>
      <c r="L98" s="149"/>
    </row>
    <row r="99" s="9" customFormat="1" ht="14.88" customHeight="1">
      <c r="B99" s="149"/>
      <c r="D99" s="150" t="s">
        <v>1222</v>
      </c>
      <c r="E99" s="151"/>
      <c r="F99" s="151"/>
      <c r="G99" s="151"/>
      <c r="H99" s="151"/>
      <c r="I99" s="152"/>
      <c r="J99" s="153">
        <f>J153</f>
        <v>0</v>
      </c>
      <c r="L99" s="149"/>
    </row>
    <row r="100" s="9" customFormat="1" ht="19.92" customHeight="1">
      <c r="B100" s="149"/>
      <c r="D100" s="150" t="s">
        <v>1223</v>
      </c>
      <c r="E100" s="151"/>
      <c r="F100" s="151"/>
      <c r="G100" s="151"/>
      <c r="H100" s="151"/>
      <c r="I100" s="152"/>
      <c r="J100" s="153">
        <f>J156</f>
        <v>0</v>
      </c>
      <c r="L100" s="149"/>
    </row>
    <row r="101" s="9" customFormat="1" ht="14.88" customHeight="1">
      <c r="B101" s="149"/>
      <c r="D101" s="150" t="s">
        <v>1224</v>
      </c>
      <c r="E101" s="151"/>
      <c r="F101" s="151"/>
      <c r="G101" s="151"/>
      <c r="H101" s="151"/>
      <c r="I101" s="152"/>
      <c r="J101" s="153">
        <f>J157</f>
        <v>0</v>
      </c>
      <c r="L101" s="149"/>
    </row>
    <row r="102" s="9" customFormat="1" ht="14.88" customHeight="1">
      <c r="B102" s="149"/>
      <c r="D102" s="150" t="s">
        <v>1225</v>
      </c>
      <c r="E102" s="151"/>
      <c r="F102" s="151"/>
      <c r="G102" s="151"/>
      <c r="H102" s="151"/>
      <c r="I102" s="152"/>
      <c r="J102" s="153">
        <f>J160</f>
        <v>0</v>
      </c>
      <c r="L102" s="149"/>
    </row>
    <row r="103" s="9" customFormat="1" ht="14.88" customHeight="1">
      <c r="B103" s="149"/>
      <c r="D103" s="150" t="s">
        <v>1226</v>
      </c>
      <c r="E103" s="151"/>
      <c r="F103" s="151"/>
      <c r="G103" s="151"/>
      <c r="H103" s="151"/>
      <c r="I103" s="152"/>
      <c r="J103" s="153">
        <f>J162</f>
        <v>0</v>
      </c>
      <c r="L103" s="149"/>
    </row>
    <row r="104" s="9" customFormat="1" ht="14.88" customHeight="1">
      <c r="B104" s="149"/>
      <c r="D104" s="150" t="s">
        <v>1227</v>
      </c>
      <c r="E104" s="151"/>
      <c r="F104" s="151"/>
      <c r="G104" s="151"/>
      <c r="H104" s="151"/>
      <c r="I104" s="152"/>
      <c r="J104" s="153">
        <f>J166</f>
        <v>0</v>
      </c>
      <c r="L104" s="149"/>
    </row>
    <row r="105" s="9" customFormat="1" ht="14.88" customHeight="1">
      <c r="B105" s="149"/>
      <c r="D105" s="150" t="s">
        <v>1228</v>
      </c>
      <c r="E105" s="151"/>
      <c r="F105" s="151"/>
      <c r="G105" s="151"/>
      <c r="H105" s="151"/>
      <c r="I105" s="152"/>
      <c r="J105" s="153">
        <f>J171</f>
        <v>0</v>
      </c>
      <c r="L105" s="149"/>
    </row>
    <row r="106" s="9" customFormat="1" ht="14.88" customHeight="1">
      <c r="B106" s="149"/>
      <c r="D106" s="150" t="s">
        <v>1229</v>
      </c>
      <c r="E106" s="151"/>
      <c r="F106" s="151"/>
      <c r="G106" s="151"/>
      <c r="H106" s="151"/>
      <c r="I106" s="152"/>
      <c r="J106" s="153">
        <f>J175</f>
        <v>0</v>
      </c>
      <c r="L106" s="149"/>
    </row>
    <row r="107" s="9" customFormat="1" ht="14.88" customHeight="1">
      <c r="B107" s="149"/>
      <c r="D107" s="150" t="s">
        <v>1230</v>
      </c>
      <c r="E107" s="151"/>
      <c r="F107" s="151"/>
      <c r="G107" s="151"/>
      <c r="H107" s="151"/>
      <c r="I107" s="152"/>
      <c r="J107" s="153">
        <f>J183</f>
        <v>0</v>
      </c>
      <c r="L107" s="149"/>
    </row>
    <row r="108" s="8" customFormat="1" ht="24.96" customHeight="1">
      <c r="B108" s="144"/>
      <c r="D108" s="145" t="s">
        <v>1231</v>
      </c>
      <c r="E108" s="146"/>
      <c r="F108" s="146"/>
      <c r="G108" s="146"/>
      <c r="H108" s="146"/>
      <c r="I108" s="147"/>
      <c r="J108" s="148">
        <f>J189</f>
        <v>0</v>
      </c>
      <c r="L108" s="144"/>
    </row>
    <row r="109" s="9" customFormat="1" ht="19.92" customHeight="1">
      <c r="B109" s="149"/>
      <c r="D109" s="150" t="s">
        <v>1232</v>
      </c>
      <c r="E109" s="151"/>
      <c r="F109" s="151"/>
      <c r="G109" s="151"/>
      <c r="H109" s="151"/>
      <c r="I109" s="152"/>
      <c r="J109" s="153">
        <f>J190</f>
        <v>0</v>
      </c>
      <c r="L109" s="149"/>
    </row>
    <row r="110" s="9" customFormat="1" ht="14.88" customHeight="1">
      <c r="B110" s="149"/>
      <c r="D110" s="150" t="s">
        <v>1233</v>
      </c>
      <c r="E110" s="151"/>
      <c r="F110" s="151"/>
      <c r="G110" s="151"/>
      <c r="H110" s="151"/>
      <c r="I110" s="152"/>
      <c r="J110" s="153">
        <f>J192</f>
        <v>0</v>
      </c>
      <c r="L110" s="149"/>
    </row>
    <row r="111" s="9" customFormat="1" ht="14.88" customHeight="1">
      <c r="B111" s="149"/>
      <c r="D111" s="150" t="s">
        <v>1234</v>
      </c>
      <c r="E111" s="151"/>
      <c r="F111" s="151"/>
      <c r="G111" s="151"/>
      <c r="H111" s="151"/>
      <c r="I111" s="152"/>
      <c r="J111" s="153">
        <f>J197</f>
        <v>0</v>
      </c>
      <c r="L111" s="149"/>
    </row>
    <row r="112" s="9" customFormat="1" ht="14.88" customHeight="1">
      <c r="B112" s="149"/>
      <c r="D112" s="150" t="s">
        <v>1235</v>
      </c>
      <c r="E112" s="151"/>
      <c r="F112" s="151"/>
      <c r="G112" s="151"/>
      <c r="H112" s="151"/>
      <c r="I112" s="152"/>
      <c r="J112" s="153">
        <f>J200</f>
        <v>0</v>
      </c>
      <c r="L112" s="149"/>
    </row>
    <row r="113" s="9" customFormat="1" ht="14.88" customHeight="1">
      <c r="B113" s="149"/>
      <c r="D113" s="150" t="s">
        <v>1236</v>
      </c>
      <c r="E113" s="151"/>
      <c r="F113" s="151"/>
      <c r="G113" s="151"/>
      <c r="H113" s="151"/>
      <c r="I113" s="152"/>
      <c r="J113" s="153">
        <f>J204</f>
        <v>0</v>
      </c>
      <c r="L113" s="149"/>
    </row>
    <row r="114" s="8" customFormat="1" ht="24.96" customHeight="1">
      <c r="B114" s="144"/>
      <c r="D114" s="145" t="s">
        <v>1237</v>
      </c>
      <c r="E114" s="146"/>
      <c r="F114" s="146"/>
      <c r="G114" s="146"/>
      <c r="H114" s="146"/>
      <c r="I114" s="147"/>
      <c r="J114" s="148">
        <f>J214</f>
        <v>0</v>
      </c>
      <c r="L114" s="144"/>
    </row>
    <row r="115" s="1" customFormat="1" ht="21.84" customHeight="1">
      <c r="B115" s="36"/>
      <c r="I115" s="117"/>
      <c r="L115" s="36"/>
    </row>
    <row r="116" s="1" customFormat="1" ht="6.96" customHeight="1">
      <c r="B116" s="55"/>
      <c r="C116" s="56"/>
      <c r="D116" s="56"/>
      <c r="E116" s="56"/>
      <c r="F116" s="56"/>
      <c r="G116" s="56"/>
      <c r="H116" s="56"/>
      <c r="I116" s="138"/>
      <c r="J116" s="56"/>
      <c r="K116" s="56"/>
      <c r="L116" s="36"/>
    </row>
    <row r="120" s="1" customFormat="1" ht="6.96" customHeight="1">
      <c r="B120" s="57"/>
      <c r="C120" s="58"/>
      <c r="D120" s="58"/>
      <c r="E120" s="58"/>
      <c r="F120" s="58"/>
      <c r="G120" s="58"/>
      <c r="H120" s="58"/>
      <c r="I120" s="139"/>
      <c r="J120" s="58"/>
      <c r="K120" s="58"/>
      <c r="L120" s="36"/>
    </row>
    <row r="121" s="1" customFormat="1" ht="24.96" customHeight="1">
      <c r="B121" s="36"/>
      <c r="C121" s="21" t="s">
        <v>117</v>
      </c>
      <c r="I121" s="117"/>
      <c r="L121" s="36"/>
    </row>
    <row r="122" s="1" customFormat="1" ht="6.96" customHeight="1">
      <c r="B122" s="36"/>
      <c r="I122" s="117"/>
      <c r="L122" s="36"/>
    </row>
    <row r="123" s="1" customFormat="1" ht="12" customHeight="1">
      <c r="B123" s="36"/>
      <c r="C123" s="30" t="s">
        <v>16</v>
      </c>
      <c r="I123" s="117"/>
      <c r="L123" s="36"/>
    </row>
    <row r="124" s="1" customFormat="1" ht="16.5" customHeight="1">
      <c r="B124" s="36"/>
      <c r="E124" s="116" t="str">
        <f>E7</f>
        <v>MULTIMEDIÁLNÍ UČEBNA PRO VÝUKU CIZÍCH JAZYKŮ,PŘÍRODNÍCH VĚD A ŘEMESEL - NÁSTAVBA PAVILONU DÍLEN</v>
      </c>
      <c r="F124" s="30"/>
      <c r="G124" s="30"/>
      <c r="H124" s="30"/>
      <c r="I124" s="117"/>
      <c r="L124" s="36"/>
    </row>
    <row r="125" s="1" customFormat="1" ht="12" customHeight="1">
      <c r="B125" s="36"/>
      <c r="C125" s="30" t="s">
        <v>104</v>
      </c>
      <c r="I125" s="117"/>
      <c r="L125" s="36"/>
    </row>
    <row r="126" s="1" customFormat="1" ht="16.5" customHeight="1">
      <c r="B126" s="36"/>
      <c r="E126" s="62" t="str">
        <f>E9</f>
        <v>04 - ZTI</v>
      </c>
      <c r="F126" s="1"/>
      <c r="G126" s="1"/>
      <c r="H126" s="1"/>
      <c r="I126" s="117"/>
      <c r="L126" s="36"/>
    </row>
    <row r="127" s="1" customFormat="1" ht="6.96" customHeight="1">
      <c r="B127" s="36"/>
      <c r="I127" s="117"/>
      <c r="L127" s="36"/>
    </row>
    <row r="128" s="1" customFormat="1" ht="12" customHeight="1">
      <c r="B128" s="36"/>
      <c r="C128" s="30" t="s">
        <v>20</v>
      </c>
      <c r="F128" s="25" t="str">
        <f>F12</f>
        <v>Základní škola Fantova,Gen.Fanty 446,Kaplice</v>
      </c>
      <c r="I128" s="118" t="s">
        <v>22</v>
      </c>
      <c r="J128" s="64" t="str">
        <f>IF(J12="","",J12)</f>
        <v>12. 8. 2020</v>
      </c>
      <c r="L128" s="36"/>
    </row>
    <row r="129" s="1" customFormat="1" ht="6.96" customHeight="1">
      <c r="B129" s="36"/>
      <c r="I129" s="117"/>
      <c r="L129" s="36"/>
    </row>
    <row r="130" s="1" customFormat="1" ht="58.2" customHeight="1">
      <c r="B130" s="36"/>
      <c r="C130" s="30" t="s">
        <v>24</v>
      </c>
      <c r="F130" s="25" t="str">
        <f>E15</f>
        <v>Město Kaplice,Náměstí 70,382 41 Kapice</v>
      </c>
      <c r="I130" s="118" t="s">
        <v>30</v>
      </c>
      <c r="J130" s="34" t="str">
        <f>E21</f>
        <v>AGP nova spol.s.r.o.(Ing. Vladimír Polanský, CSc.)</v>
      </c>
      <c r="L130" s="36"/>
    </row>
    <row r="131" s="1" customFormat="1" ht="15.15" customHeight="1">
      <c r="B131" s="36"/>
      <c r="C131" s="30" t="s">
        <v>28</v>
      </c>
      <c r="F131" s="25" t="str">
        <f>IF(E18="","",E18)</f>
        <v>Vyplň údaj</v>
      </c>
      <c r="I131" s="118" t="s">
        <v>33</v>
      </c>
      <c r="J131" s="34" t="str">
        <f>E24</f>
        <v xml:space="preserve"> </v>
      </c>
      <c r="L131" s="36"/>
    </row>
    <row r="132" s="1" customFormat="1" ht="10.32" customHeight="1">
      <c r="B132" s="36"/>
      <c r="I132" s="117"/>
      <c r="L132" s="36"/>
    </row>
    <row r="133" s="10" customFormat="1" ht="29.28" customHeight="1">
      <c r="B133" s="154"/>
      <c r="C133" s="155" t="s">
        <v>118</v>
      </c>
      <c r="D133" s="156" t="s">
        <v>62</v>
      </c>
      <c r="E133" s="156" t="s">
        <v>58</v>
      </c>
      <c r="F133" s="156" t="s">
        <v>59</v>
      </c>
      <c r="G133" s="156" t="s">
        <v>119</v>
      </c>
      <c r="H133" s="156" t="s">
        <v>120</v>
      </c>
      <c r="I133" s="157" t="s">
        <v>121</v>
      </c>
      <c r="J133" s="158" t="s">
        <v>109</v>
      </c>
      <c r="K133" s="159" t="s">
        <v>122</v>
      </c>
      <c r="L133" s="154"/>
      <c r="M133" s="81" t="s">
        <v>1</v>
      </c>
      <c r="N133" s="82" t="s">
        <v>41</v>
      </c>
      <c r="O133" s="82" t="s">
        <v>123</v>
      </c>
      <c r="P133" s="82" t="s">
        <v>124</v>
      </c>
      <c r="Q133" s="82" t="s">
        <v>125</v>
      </c>
      <c r="R133" s="82" t="s">
        <v>126</v>
      </c>
      <c r="S133" s="82" t="s">
        <v>127</v>
      </c>
      <c r="T133" s="83" t="s">
        <v>128</v>
      </c>
    </row>
    <row r="134" s="1" customFormat="1" ht="22.8" customHeight="1">
      <c r="B134" s="36"/>
      <c r="C134" s="86" t="s">
        <v>129</v>
      </c>
      <c r="I134" s="117"/>
      <c r="J134" s="160">
        <f>BK134</f>
        <v>0</v>
      </c>
      <c r="L134" s="36"/>
      <c r="M134" s="84"/>
      <c r="N134" s="68"/>
      <c r="O134" s="68"/>
      <c r="P134" s="161">
        <f>P135+P189+P214</f>
        <v>0</v>
      </c>
      <c r="Q134" s="68"/>
      <c r="R134" s="161">
        <f>R135+R189+R214</f>
        <v>0</v>
      </c>
      <c r="S134" s="68"/>
      <c r="T134" s="162">
        <f>T135+T189+T214</f>
        <v>0</v>
      </c>
      <c r="AT134" s="17" t="s">
        <v>76</v>
      </c>
      <c r="AU134" s="17" t="s">
        <v>111</v>
      </c>
      <c r="BK134" s="163">
        <f>BK135+BK189+BK214</f>
        <v>0</v>
      </c>
    </row>
    <row r="135" s="11" customFormat="1" ht="25.92" customHeight="1">
      <c r="B135" s="164"/>
      <c r="D135" s="165" t="s">
        <v>76</v>
      </c>
      <c r="E135" s="166" t="s">
        <v>1038</v>
      </c>
      <c r="F135" s="166" t="s">
        <v>1238</v>
      </c>
      <c r="I135" s="167"/>
      <c r="J135" s="168">
        <f>BK135</f>
        <v>0</v>
      </c>
      <c r="L135" s="164"/>
      <c r="M135" s="169"/>
      <c r="N135" s="170"/>
      <c r="O135" s="170"/>
      <c r="P135" s="171">
        <f>P136+P156</f>
        <v>0</v>
      </c>
      <c r="Q135" s="170"/>
      <c r="R135" s="171">
        <f>R136+R156</f>
        <v>0</v>
      </c>
      <c r="S135" s="170"/>
      <c r="T135" s="172">
        <f>T136+T156</f>
        <v>0</v>
      </c>
      <c r="AR135" s="165" t="s">
        <v>85</v>
      </c>
      <c r="AT135" s="173" t="s">
        <v>76</v>
      </c>
      <c r="AU135" s="173" t="s">
        <v>77</v>
      </c>
      <c r="AY135" s="165" t="s">
        <v>132</v>
      </c>
      <c r="BK135" s="174">
        <f>BK136+BK156</f>
        <v>0</v>
      </c>
    </row>
    <row r="136" s="11" customFormat="1" ht="22.8" customHeight="1">
      <c r="B136" s="164"/>
      <c r="D136" s="165" t="s">
        <v>76</v>
      </c>
      <c r="E136" s="175" t="s">
        <v>1070</v>
      </c>
      <c r="F136" s="175" t="s">
        <v>1239</v>
      </c>
      <c r="I136" s="167"/>
      <c r="J136" s="176">
        <f>BK136</f>
        <v>0</v>
      </c>
      <c r="L136" s="164"/>
      <c r="M136" s="169"/>
      <c r="N136" s="170"/>
      <c r="O136" s="170"/>
      <c r="P136" s="171">
        <f>P137+SUM(P138:P153)</f>
        <v>0</v>
      </c>
      <c r="Q136" s="170"/>
      <c r="R136" s="171">
        <f>R137+SUM(R138:R153)</f>
        <v>0</v>
      </c>
      <c r="S136" s="170"/>
      <c r="T136" s="172">
        <f>T137+SUM(T138:T153)</f>
        <v>0</v>
      </c>
      <c r="AR136" s="165" t="s">
        <v>85</v>
      </c>
      <c r="AT136" s="173" t="s">
        <v>76</v>
      </c>
      <c r="AU136" s="173" t="s">
        <v>85</v>
      </c>
      <c r="AY136" s="165" t="s">
        <v>132</v>
      </c>
      <c r="BK136" s="174">
        <f>BK137+SUM(BK138:BK153)</f>
        <v>0</v>
      </c>
    </row>
    <row r="137" s="1" customFormat="1" ht="24" customHeight="1">
      <c r="B137" s="177"/>
      <c r="C137" s="178" t="s">
        <v>85</v>
      </c>
      <c r="D137" s="178" t="s">
        <v>135</v>
      </c>
      <c r="E137" s="179" t="s">
        <v>1240</v>
      </c>
      <c r="F137" s="180" t="s">
        <v>1241</v>
      </c>
      <c r="G137" s="181" t="s">
        <v>215</v>
      </c>
      <c r="H137" s="182">
        <v>7</v>
      </c>
      <c r="I137" s="183"/>
      <c r="J137" s="184">
        <f>ROUND(I137*H137,2)</f>
        <v>0</v>
      </c>
      <c r="K137" s="180" t="s">
        <v>1</v>
      </c>
      <c r="L137" s="36"/>
      <c r="M137" s="185" t="s">
        <v>1</v>
      </c>
      <c r="N137" s="186" t="s">
        <v>42</v>
      </c>
      <c r="O137" s="72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AR137" s="189" t="s">
        <v>139</v>
      </c>
      <c r="AT137" s="189" t="s">
        <v>135</v>
      </c>
      <c r="AU137" s="189" t="s">
        <v>87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139</v>
      </c>
      <c r="BM137" s="189" t="s">
        <v>87</v>
      </c>
    </row>
    <row r="138" s="1" customFormat="1" ht="24" customHeight="1">
      <c r="B138" s="177"/>
      <c r="C138" s="178" t="s">
        <v>87</v>
      </c>
      <c r="D138" s="178" t="s">
        <v>135</v>
      </c>
      <c r="E138" s="179" t="s">
        <v>1242</v>
      </c>
      <c r="F138" s="180" t="s">
        <v>1243</v>
      </c>
      <c r="G138" s="181" t="s">
        <v>215</v>
      </c>
      <c r="H138" s="182">
        <v>0.5</v>
      </c>
      <c r="I138" s="183"/>
      <c r="J138" s="184">
        <f>ROUND(I138*H138,2)</f>
        <v>0</v>
      </c>
      <c r="K138" s="180" t="s">
        <v>1</v>
      </c>
      <c r="L138" s="36"/>
      <c r="M138" s="185" t="s">
        <v>1</v>
      </c>
      <c r="N138" s="186" t="s">
        <v>42</v>
      </c>
      <c r="O138" s="72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AR138" s="189" t="s">
        <v>139</v>
      </c>
      <c r="AT138" s="189" t="s">
        <v>135</v>
      </c>
      <c r="AU138" s="189" t="s">
        <v>87</v>
      </c>
      <c r="AY138" s="17" t="s">
        <v>132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85</v>
      </c>
      <c r="BK138" s="190">
        <f>ROUND(I138*H138,2)</f>
        <v>0</v>
      </c>
      <c r="BL138" s="17" t="s">
        <v>139</v>
      </c>
      <c r="BM138" s="189" t="s">
        <v>139</v>
      </c>
    </row>
    <row r="139" s="1" customFormat="1" ht="24" customHeight="1">
      <c r="B139" s="177"/>
      <c r="C139" s="178" t="s">
        <v>144</v>
      </c>
      <c r="D139" s="178" t="s">
        <v>135</v>
      </c>
      <c r="E139" s="179" t="s">
        <v>1244</v>
      </c>
      <c r="F139" s="180" t="s">
        <v>1245</v>
      </c>
      <c r="G139" s="181" t="s">
        <v>215</v>
      </c>
      <c r="H139" s="182">
        <v>12.6</v>
      </c>
      <c r="I139" s="183"/>
      <c r="J139" s="184">
        <f>ROUND(I139*H139,2)</f>
        <v>0</v>
      </c>
      <c r="K139" s="180" t="s">
        <v>1</v>
      </c>
      <c r="L139" s="36"/>
      <c r="M139" s="185" t="s">
        <v>1</v>
      </c>
      <c r="N139" s="186" t="s">
        <v>42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139</v>
      </c>
      <c r="AT139" s="189" t="s">
        <v>135</v>
      </c>
      <c r="AU139" s="189" t="s">
        <v>87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139</v>
      </c>
      <c r="BM139" s="189" t="s">
        <v>161</v>
      </c>
    </row>
    <row r="140" s="1" customFormat="1" ht="16.5" customHeight="1">
      <c r="B140" s="177"/>
      <c r="C140" s="178" t="s">
        <v>139</v>
      </c>
      <c r="D140" s="178" t="s">
        <v>135</v>
      </c>
      <c r="E140" s="179" t="s">
        <v>1246</v>
      </c>
      <c r="F140" s="180" t="s">
        <v>1247</v>
      </c>
      <c r="G140" s="181" t="s">
        <v>215</v>
      </c>
      <c r="H140" s="182">
        <v>12.6</v>
      </c>
      <c r="I140" s="183"/>
      <c r="J140" s="184">
        <f>ROUND(I140*H140,2)</f>
        <v>0</v>
      </c>
      <c r="K140" s="180" t="s">
        <v>1</v>
      </c>
      <c r="L140" s="36"/>
      <c r="M140" s="185" t="s">
        <v>1</v>
      </c>
      <c r="N140" s="186" t="s">
        <v>42</v>
      </c>
      <c r="O140" s="72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189" t="s">
        <v>139</v>
      </c>
      <c r="AT140" s="189" t="s">
        <v>135</v>
      </c>
      <c r="AU140" s="189" t="s">
        <v>87</v>
      </c>
      <c r="AY140" s="17" t="s">
        <v>132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85</v>
      </c>
      <c r="BK140" s="190">
        <f>ROUND(I140*H140,2)</f>
        <v>0</v>
      </c>
      <c r="BL140" s="17" t="s">
        <v>139</v>
      </c>
      <c r="BM140" s="189" t="s">
        <v>173</v>
      </c>
    </row>
    <row r="141" s="1" customFormat="1" ht="24" customHeight="1">
      <c r="B141" s="177"/>
      <c r="C141" s="178" t="s">
        <v>153</v>
      </c>
      <c r="D141" s="178" t="s">
        <v>135</v>
      </c>
      <c r="E141" s="179" t="s">
        <v>1248</v>
      </c>
      <c r="F141" s="180" t="s">
        <v>1249</v>
      </c>
      <c r="G141" s="181" t="s">
        <v>215</v>
      </c>
      <c r="H141" s="182">
        <v>6</v>
      </c>
      <c r="I141" s="183"/>
      <c r="J141" s="184">
        <f>ROUND(I141*H141,2)</f>
        <v>0</v>
      </c>
      <c r="K141" s="180" t="s">
        <v>1</v>
      </c>
      <c r="L141" s="36"/>
      <c r="M141" s="185" t="s">
        <v>1</v>
      </c>
      <c r="N141" s="186" t="s">
        <v>42</v>
      </c>
      <c r="O141" s="72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AR141" s="189" t="s">
        <v>139</v>
      </c>
      <c r="AT141" s="189" t="s">
        <v>135</v>
      </c>
      <c r="AU141" s="189" t="s">
        <v>87</v>
      </c>
      <c r="AY141" s="17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85</v>
      </c>
      <c r="BK141" s="190">
        <f>ROUND(I141*H141,2)</f>
        <v>0</v>
      </c>
      <c r="BL141" s="17" t="s">
        <v>139</v>
      </c>
      <c r="BM141" s="189" t="s">
        <v>182</v>
      </c>
    </row>
    <row r="142" s="1" customFormat="1" ht="16.5" customHeight="1">
      <c r="B142" s="177"/>
      <c r="C142" s="178" t="s">
        <v>161</v>
      </c>
      <c r="D142" s="178" t="s">
        <v>135</v>
      </c>
      <c r="E142" s="179" t="s">
        <v>1250</v>
      </c>
      <c r="F142" s="180" t="s">
        <v>1247</v>
      </c>
      <c r="G142" s="181" t="s">
        <v>215</v>
      </c>
      <c r="H142" s="182">
        <v>6</v>
      </c>
      <c r="I142" s="183"/>
      <c r="J142" s="184">
        <f>ROUND(I142*H142,2)</f>
        <v>0</v>
      </c>
      <c r="K142" s="180" t="s">
        <v>1</v>
      </c>
      <c r="L142" s="36"/>
      <c r="M142" s="185" t="s">
        <v>1</v>
      </c>
      <c r="N142" s="186" t="s">
        <v>42</v>
      </c>
      <c r="O142" s="72"/>
      <c r="P142" s="187">
        <f>O142*H142</f>
        <v>0</v>
      </c>
      <c r="Q142" s="187">
        <v>0</v>
      </c>
      <c r="R142" s="187">
        <f>Q142*H142</f>
        <v>0</v>
      </c>
      <c r="S142" s="187">
        <v>0</v>
      </c>
      <c r="T142" s="188">
        <f>S142*H142</f>
        <v>0</v>
      </c>
      <c r="AR142" s="189" t="s">
        <v>139</v>
      </c>
      <c r="AT142" s="189" t="s">
        <v>135</v>
      </c>
      <c r="AU142" s="189" t="s">
        <v>87</v>
      </c>
      <c r="AY142" s="17" t="s">
        <v>132</v>
      </c>
      <c r="BE142" s="190">
        <f>IF(N142="základní",J142,0)</f>
        <v>0</v>
      </c>
      <c r="BF142" s="190">
        <f>IF(N142="snížená",J142,0)</f>
        <v>0</v>
      </c>
      <c r="BG142" s="190">
        <f>IF(N142="zákl. přenesená",J142,0)</f>
        <v>0</v>
      </c>
      <c r="BH142" s="190">
        <f>IF(N142="sníž. přenesená",J142,0)</f>
        <v>0</v>
      </c>
      <c r="BI142" s="190">
        <f>IF(N142="nulová",J142,0)</f>
        <v>0</v>
      </c>
      <c r="BJ142" s="17" t="s">
        <v>85</v>
      </c>
      <c r="BK142" s="190">
        <f>ROUND(I142*H142,2)</f>
        <v>0</v>
      </c>
      <c r="BL142" s="17" t="s">
        <v>139</v>
      </c>
      <c r="BM142" s="189" t="s">
        <v>272</v>
      </c>
    </row>
    <row r="143" s="1" customFormat="1" ht="24" customHeight="1">
      <c r="B143" s="177"/>
      <c r="C143" s="178" t="s">
        <v>166</v>
      </c>
      <c r="D143" s="178" t="s">
        <v>135</v>
      </c>
      <c r="E143" s="179" t="s">
        <v>1251</v>
      </c>
      <c r="F143" s="180" t="s">
        <v>1252</v>
      </c>
      <c r="G143" s="181" t="s">
        <v>248</v>
      </c>
      <c r="H143" s="182">
        <v>18</v>
      </c>
      <c r="I143" s="183"/>
      <c r="J143" s="184">
        <f>ROUND(I143*H143,2)</f>
        <v>0</v>
      </c>
      <c r="K143" s="180" t="s">
        <v>1</v>
      </c>
      <c r="L143" s="36"/>
      <c r="M143" s="185" t="s">
        <v>1</v>
      </c>
      <c r="N143" s="186" t="s">
        <v>42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139</v>
      </c>
      <c r="AT143" s="189" t="s">
        <v>135</v>
      </c>
      <c r="AU143" s="189" t="s">
        <v>87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85</v>
      </c>
      <c r="BK143" s="190">
        <f>ROUND(I143*H143,2)</f>
        <v>0</v>
      </c>
      <c r="BL143" s="17" t="s">
        <v>139</v>
      </c>
      <c r="BM143" s="189" t="s">
        <v>282</v>
      </c>
    </row>
    <row r="144" s="1" customFormat="1" ht="16.5" customHeight="1">
      <c r="B144" s="177"/>
      <c r="C144" s="178" t="s">
        <v>173</v>
      </c>
      <c r="D144" s="178" t="s">
        <v>135</v>
      </c>
      <c r="E144" s="179" t="s">
        <v>1253</v>
      </c>
      <c r="F144" s="180" t="s">
        <v>1254</v>
      </c>
      <c r="G144" s="181" t="s">
        <v>248</v>
      </c>
      <c r="H144" s="182">
        <v>18</v>
      </c>
      <c r="I144" s="183"/>
      <c r="J144" s="184">
        <f>ROUND(I144*H144,2)</f>
        <v>0</v>
      </c>
      <c r="K144" s="180" t="s">
        <v>1</v>
      </c>
      <c r="L144" s="36"/>
      <c r="M144" s="185" t="s">
        <v>1</v>
      </c>
      <c r="N144" s="186" t="s">
        <v>42</v>
      </c>
      <c r="O144" s="72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AR144" s="189" t="s">
        <v>139</v>
      </c>
      <c r="AT144" s="189" t="s">
        <v>135</v>
      </c>
      <c r="AU144" s="189" t="s">
        <v>87</v>
      </c>
      <c r="AY144" s="17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85</v>
      </c>
      <c r="BK144" s="190">
        <f>ROUND(I144*H144,2)</f>
        <v>0</v>
      </c>
      <c r="BL144" s="17" t="s">
        <v>139</v>
      </c>
      <c r="BM144" s="189" t="s">
        <v>294</v>
      </c>
    </row>
    <row r="145" s="1" customFormat="1" ht="24" customHeight="1">
      <c r="B145" s="177"/>
      <c r="C145" s="178" t="s">
        <v>178</v>
      </c>
      <c r="D145" s="178" t="s">
        <v>135</v>
      </c>
      <c r="E145" s="179" t="s">
        <v>1255</v>
      </c>
      <c r="F145" s="180" t="s">
        <v>1256</v>
      </c>
      <c r="G145" s="181" t="s">
        <v>215</v>
      </c>
      <c r="H145" s="182">
        <v>18.600000000000001</v>
      </c>
      <c r="I145" s="183"/>
      <c r="J145" s="184">
        <f>ROUND(I145*H145,2)</f>
        <v>0</v>
      </c>
      <c r="K145" s="180" t="s">
        <v>1</v>
      </c>
      <c r="L145" s="36"/>
      <c r="M145" s="185" t="s">
        <v>1</v>
      </c>
      <c r="N145" s="186" t="s">
        <v>42</v>
      </c>
      <c r="O145" s="72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AR145" s="189" t="s">
        <v>139</v>
      </c>
      <c r="AT145" s="189" t="s">
        <v>135</v>
      </c>
      <c r="AU145" s="189" t="s">
        <v>87</v>
      </c>
      <c r="AY145" s="17" t="s">
        <v>132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85</v>
      </c>
      <c r="BK145" s="190">
        <f>ROUND(I145*H145,2)</f>
        <v>0</v>
      </c>
      <c r="BL145" s="17" t="s">
        <v>139</v>
      </c>
      <c r="BM145" s="189" t="s">
        <v>304</v>
      </c>
    </row>
    <row r="146" s="1" customFormat="1" ht="36" customHeight="1">
      <c r="B146" s="177"/>
      <c r="C146" s="178" t="s">
        <v>182</v>
      </c>
      <c r="D146" s="178" t="s">
        <v>135</v>
      </c>
      <c r="E146" s="179" t="s">
        <v>1257</v>
      </c>
      <c r="F146" s="180" t="s">
        <v>1258</v>
      </c>
      <c r="G146" s="181" t="s">
        <v>215</v>
      </c>
      <c r="H146" s="182">
        <v>3.5</v>
      </c>
      <c r="I146" s="183"/>
      <c r="J146" s="184">
        <f>ROUND(I146*H146,2)</f>
        <v>0</v>
      </c>
      <c r="K146" s="180" t="s">
        <v>1</v>
      </c>
      <c r="L146" s="36"/>
      <c r="M146" s="185" t="s">
        <v>1</v>
      </c>
      <c r="N146" s="186" t="s">
        <v>42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139</v>
      </c>
      <c r="AT146" s="189" t="s">
        <v>135</v>
      </c>
      <c r="AU146" s="189" t="s">
        <v>87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85</v>
      </c>
      <c r="BK146" s="190">
        <f>ROUND(I146*H146,2)</f>
        <v>0</v>
      </c>
      <c r="BL146" s="17" t="s">
        <v>139</v>
      </c>
      <c r="BM146" s="189" t="s">
        <v>316</v>
      </c>
    </row>
    <row r="147" s="1" customFormat="1" ht="16.5" customHeight="1">
      <c r="B147" s="177"/>
      <c r="C147" s="178" t="s">
        <v>266</v>
      </c>
      <c r="D147" s="178" t="s">
        <v>135</v>
      </c>
      <c r="E147" s="179" t="s">
        <v>1259</v>
      </c>
      <c r="F147" s="180" t="s">
        <v>1260</v>
      </c>
      <c r="G147" s="181" t="s">
        <v>215</v>
      </c>
      <c r="H147" s="182">
        <v>3.5</v>
      </c>
      <c r="I147" s="183"/>
      <c r="J147" s="184">
        <f>ROUND(I147*H147,2)</f>
        <v>0</v>
      </c>
      <c r="K147" s="180" t="s">
        <v>1</v>
      </c>
      <c r="L147" s="36"/>
      <c r="M147" s="185" t="s">
        <v>1</v>
      </c>
      <c r="N147" s="186" t="s">
        <v>42</v>
      </c>
      <c r="O147" s="72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189" t="s">
        <v>139</v>
      </c>
      <c r="AT147" s="189" t="s">
        <v>135</v>
      </c>
      <c r="AU147" s="189" t="s">
        <v>87</v>
      </c>
      <c r="AY147" s="17" t="s">
        <v>132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85</v>
      </c>
      <c r="BK147" s="190">
        <f>ROUND(I147*H147,2)</f>
        <v>0</v>
      </c>
      <c r="BL147" s="17" t="s">
        <v>139</v>
      </c>
      <c r="BM147" s="189" t="s">
        <v>331</v>
      </c>
    </row>
    <row r="148" s="1" customFormat="1" ht="16.5" customHeight="1">
      <c r="B148" s="177"/>
      <c r="C148" s="178" t="s">
        <v>272</v>
      </c>
      <c r="D148" s="178" t="s">
        <v>135</v>
      </c>
      <c r="E148" s="179" t="s">
        <v>1261</v>
      </c>
      <c r="F148" s="180" t="s">
        <v>1262</v>
      </c>
      <c r="G148" s="181" t="s">
        <v>215</v>
      </c>
      <c r="H148" s="182">
        <v>3.5</v>
      </c>
      <c r="I148" s="183"/>
      <c r="J148" s="184">
        <f>ROUND(I148*H148,2)</f>
        <v>0</v>
      </c>
      <c r="K148" s="180" t="s">
        <v>1</v>
      </c>
      <c r="L148" s="36"/>
      <c r="M148" s="185" t="s">
        <v>1</v>
      </c>
      <c r="N148" s="186" t="s">
        <v>42</v>
      </c>
      <c r="O148" s="72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189" t="s">
        <v>139</v>
      </c>
      <c r="AT148" s="189" t="s">
        <v>135</v>
      </c>
      <c r="AU148" s="189" t="s">
        <v>87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85</v>
      </c>
      <c r="BK148" s="190">
        <f>ROUND(I148*H148,2)</f>
        <v>0</v>
      </c>
      <c r="BL148" s="17" t="s">
        <v>139</v>
      </c>
      <c r="BM148" s="189" t="s">
        <v>341</v>
      </c>
    </row>
    <row r="149" s="1" customFormat="1" ht="24" customHeight="1">
      <c r="B149" s="177"/>
      <c r="C149" s="178" t="s">
        <v>277</v>
      </c>
      <c r="D149" s="178" t="s">
        <v>135</v>
      </c>
      <c r="E149" s="179" t="s">
        <v>1263</v>
      </c>
      <c r="F149" s="180" t="s">
        <v>1264</v>
      </c>
      <c r="G149" s="181" t="s">
        <v>215</v>
      </c>
      <c r="H149" s="182">
        <v>15.1</v>
      </c>
      <c r="I149" s="183"/>
      <c r="J149" s="184">
        <f>ROUND(I149*H149,2)</f>
        <v>0</v>
      </c>
      <c r="K149" s="180" t="s">
        <v>1</v>
      </c>
      <c r="L149" s="36"/>
      <c r="M149" s="185" t="s">
        <v>1</v>
      </c>
      <c r="N149" s="186" t="s">
        <v>42</v>
      </c>
      <c r="O149" s="72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89" t="s">
        <v>139</v>
      </c>
      <c r="AT149" s="189" t="s">
        <v>135</v>
      </c>
      <c r="AU149" s="189" t="s">
        <v>87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85</v>
      </c>
      <c r="BK149" s="190">
        <f>ROUND(I149*H149,2)</f>
        <v>0</v>
      </c>
      <c r="BL149" s="17" t="s">
        <v>139</v>
      </c>
      <c r="BM149" s="189" t="s">
        <v>354</v>
      </c>
    </row>
    <row r="150" s="1" customFormat="1" ht="36" customHeight="1">
      <c r="B150" s="177"/>
      <c r="C150" s="178" t="s">
        <v>282</v>
      </c>
      <c r="D150" s="178" t="s">
        <v>135</v>
      </c>
      <c r="E150" s="179" t="s">
        <v>1265</v>
      </c>
      <c r="F150" s="180" t="s">
        <v>1266</v>
      </c>
      <c r="G150" s="181" t="s">
        <v>215</v>
      </c>
      <c r="H150" s="182">
        <v>2.1000000000000001</v>
      </c>
      <c r="I150" s="183"/>
      <c r="J150" s="184">
        <f>ROUND(I150*H150,2)</f>
        <v>0</v>
      </c>
      <c r="K150" s="180" t="s">
        <v>1</v>
      </c>
      <c r="L150" s="36"/>
      <c r="M150" s="185" t="s">
        <v>1</v>
      </c>
      <c r="N150" s="186" t="s">
        <v>42</v>
      </c>
      <c r="O150" s="72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89" t="s">
        <v>139</v>
      </c>
      <c r="AT150" s="189" t="s">
        <v>135</v>
      </c>
      <c r="AU150" s="189" t="s">
        <v>87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139</v>
      </c>
      <c r="BM150" s="189" t="s">
        <v>364</v>
      </c>
    </row>
    <row r="151" s="1" customFormat="1" ht="16.5" customHeight="1">
      <c r="B151" s="177"/>
      <c r="C151" s="178" t="s">
        <v>8</v>
      </c>
      <c r="D151" s="178" t="s">
        <v>135</v>
      </c>
      <c r="E151" s="179" t="s">
        <v>1267</v>
      </c>
      <c r="F151" s="180" t="s">
        <v>1268</v>
      </c>
      <c r="G151" s="181" t="s">
        <v>312</v>
      </c>
      <c r="H151" s="182">
        <v>4.2000000000000002</v>
      </c>
      <c r="I151" s="183"/>
      <c r="J151" s="184">
        <f>ROUND(I151*H151,2)</f>
        <v>0</v>
      </c>
      <c r="K151" s="180" t="s">
        <v>1</v>
      </c>
      <c r="L151" s="36"/>
      <c r="M151" s="185" t="s">
        <v>1</v>
      </c>
      <c r="N151" s="186" t="s">
        <v>42</v>
      </c>
      <c r="O151" s="72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89" t="s">
        <v>139</v>
      </c>
      <c r="AT151" s="189" t="s">
        <v>135</v>
      </c>
      <c r="AU151" s="189" t="s">
        <v>87</v>
      </c>
      <c r="AY151" s="17" t="s">
        <v>132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85</v>
      </c>
      <c r="BK151" s="190">
        <f>ROUND(I151*H151,2)</f>
        <v>0</v>
      </c>
      <c r="BL151" s="17" t="s">
        <v>139</v>
      </c>
      <c r="BM151" s="189" t="s">
        <v>373</v>
      </c>
    </row>
    <row r="152" s="1" customFormat="1" ht="24" customHeight="1">
      <c r="B152" s="177"/>
      <c r="C152" s="178" t="s">
        <v>294</v>
      </c>
      <c r="D152" s="178" t="s">
        <v>135</v>
      </c>
      <c r="E152" s="179" t="s">
        <v>1269</v>
      </c>
      <c r="F152" s="180" t="s">
        <v>1270</v>
      </c>
      <c r="G152" s="181" t="s">
        <v>215</v>
      </c>
      <c r="H152" s="182">
        <v>1</v>
      </c>
      <c r="I152" s="183"/>
      <c r="J152" s="184">
        <f>ROUND(I152*H152,2)</f>
        <v>0</v>
      </c>
      <c r="K152" s="180" t="s">
        <v>1</v>
      </c>
      <c r="L152" s="36"/>
      <c r="M152" s="185" t="s">
        <v>1</v>
      </c>
      <c r="N152" s="186" t="s">
        <v>42</v>
      </c>
      <c r="O152" s="72"/>
      <c r="P152" s="187">
        <f>O152*H152</f>
        <v>0</v>
      </c>
      <c r="Q152" s="187">
        <v>0</v>
      </c>
      <c r="R152" s="187">
        <f>Q152*H152</f>
        <v>0</v>
      </c>
      <c r="S152" s="187">
        <v>0</v>
      </c>
      <c r="T152" s="188">
        <f>S152*H152</f>
        <v>0</v>
      </c>
      <c r="AR152" s="189" t="s">
        <v>139</v>
      </c>
      <c r="AT152" s="189" t="s">
        <v>135</v>
      </c>
      <c r="AU152" s="189" t="s">
        <v>87</v>
      </c>
      <c r="AY152" s="17" t="s">
        <v>132</v>
      </c>
      <c r="BE152" s="190">
        <f>IF(N152="základní",J152,0)</f>
        <v>0</v>
      </c>
      <c r="BF152" s="190">
        <f>IF(N152="snížená",J152,0)</f>
        <v>0</v>
      </c>
      <c r="BG152" s="190">
        <f>IF(N152="zákl. přenesená",J152,0)</f>
        <v>0</v>
      </c>
      <c r="BH152" s="190">
        <f>IF(N152="sníž. přenesená",J152,0)</f>
        <v>0</v>
      </c>
      <c r="BI152" s="190">
        <f>IF(N152="nulová",J152,0)</f>
        <v>0</v>
      </c>
      <c r="BJ152" s="17" t="s">
        <v>85</v>
      </c>
      <c r="BK152" s="190">
        <f>ROUND(I152*H152,2)</f>
        <v>0</v>
      </c>
      <c r="BL152" s="17" t="s">
        <v>139</v>
      </c>
      <c r="BM152" s="189" t="s">
        <v>382</v>
      </c>
    </row>
    <row r="153" s="11" customFormat="1" ht="20.88" customHeight="1">
      <c r="B153" s="164"/>
      <c r="D153" s="165" t="s">
        <v>76</v>
      </c>
      <c r="E153" s="175" t="s">
        <v>1082</v>
      </c>
      <c r="F153" s="175" t="s">
        <v>1271</v>
      </c>
      <c r="I153" s="167"/>
      <c r="J153" s="176">
        <f>BK153</f>
        <v>0</v>
      </c>
      <c r="L153" s="164"/>
      <c r="M153" s="169"/>
      <c r="N153" s="170"/>
      <c r="O153" s="170"/>
      <c r="P153" s="171">
        <f>SUM(P154:P155)</f>
        <v>0</v>
      </c>
      <c r="Q153" s="170"/>
      <c r="R153" s="171">
        <f>SUM(R154:R155)</f>
        <v>0</v>
      </c>
      <c r="S153" s="170"/>
      <c r="T153" s="172">
        <f>SUM(T154:T155)</f>
        <v>0</v>
      </c>
      <c r="AR153" s="165" t="s">
        <v>85</v>
      </c>
      <c r="AT153" s="173" t="s">
        <v>76</v>
      </c>
      <c r="AU153" s="173" t="s">
        <v>87</v>
      </c>
      <c r="AY153" s="165" t="s">
        <v>132</v>
      </c>
      <c r="BK153" s="174">
        <f>SUM(BK154:BK155)</f>
        <v>0</v>
      </c>
    </row>
    <row r="154" s="1" customFormat="1" ht="16.5" customHeight="1">
      <c r="B154" s="177"/>
      <c r="C154" s="178" t="s">
        <v>299</v>
      </c>
      <c r="D154" s="178" t="s">
        <v>135</v>
      </c>
      <c r="E154" s="179" t="s">
        <v>1272</v>
      </c>
      <c r="F154" s="180" t="s">
        <v>1273</v>
      </c>
      <c r="G154" s="181" t="s">
        <v>232</v>
      </c>
      <c r="H154" s="182">
        <v>12</v>
      </c>
      <c r="I154" s="183"/>
      <c r="J154" s="184">
        <f>ROUND(I154*H154,2)</f>
        <v>0</v>
      </c>
      <c r="K154" s="180" t="s">
        <v>1</v>
      </c>
      <c r="L154" s="36"/>
      <c r="M154" s="185" t="s">
        <v>1</v>
      </c>
      <c r="N154" s="186" t="s">
        <v>42</v>
      </c>
      <c r="O154" s="72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89" t="s">
        <v>139</v>
      </c>
      <c r="AT154" s="189" t="s">
        <v>135</v>
      </c>
      <c r="AU154" s="189" t="s">
        <v>144</v>
      </c>
      <c r="AY154" s="17" t="s">
        <v>132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85</v>
      </c>
      <c r="BK154" s="190">
        <f>ROUND(I154*H154,2)</f>
        <v>0</v>
      </c>
      <c r="BL154" s="17" t="s">
        <v>139</v>
      </c>
      <c r="BM154" s="189" t="s">
        <v>402</v>
      </c>
    </row>
    <row r="155" s="1" customFormat="1" ht="24" customHeight="1">
      <c r="B155" s="177"/>
      <c r="C155" s="178" t="s">
        <v>304</v>
      </c>
      <c r="D155" s="178" t="s">
        <v>135</v>
      </c>
      <c r="E155" s="179" t="s">
        <v>1274</v>
      </c>
      <c r="F155" s="180" t="s">
        <v>1275</v>
      </c>
      <c r="G155" s="181" t="s">
        <v>1042</v>
      </c>
      <c r="H155" s="182">
        <v>1</v>
      </c>
      <c r="I155" s="183"/>
      <c r="J155" s="184">
        <f>ROUND(I155*H155,2)</f>
        <v>0</v>
      </c>
      <c r="K155" s="180" t="s">
        <v>1</v>
      </c>
      <c r="L155" s="36"/>
      <c r="M155" s="185" t="s">
        <v>1</v>
      </c>
      <c r="N155" s="186" t="s">
        <v>42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139</v>
      </c>
      <c r="AT155" s="189" t="s">
        <v>135</v>
      </c>
      <c r="AU155" s="189" t="s">
        <v>144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139</v>
      </c>
      <c r="BM155" s="189" t="s">
        <v>432</v>
      </c>
    </row>
    <row r="156" s="11" customFormat="1" ht="22.8" customHeight="1">
      <c r="B156" s="164"/>
      <c r="D156" s="165" t="s">
        <v>76</v>
      </c>
      <c r="E156" s="175" t="s">
        <v>1098</v>
      </c>
      <c r="F156" s="175" t="s">
        <v>1276</v>
      </c>
      <c r="I156" s="167"/>
      <c r="J156" s="176">
        <f>BK156</f>
        <v>0</v>
      </c>
      <c r="L156" s="164"/>
      <c r="M156" s="169"/>
      <c r="N156" s="170"/>
      <c r="O156" s="170"/>
      <c r="P156" s="171">
        <f>P157+P160+P162+P166+P171+P175+P183</f>
        <v>0</v>
      </c>
      <c r="Q156" s="170"/>
      <c r="R156" s="171">
        <f>R157+R160+R162+R166+R171+R175+R183</f>
        <v>0</v>
      </c>
      <c r="S156" s="170"/>
      <c r="T156" s="172">
        <f>T157+T160+T162+T166+T171+T175+T183</f>
        <v>0</v>
      </c>
      <c r="AR156" s="165" t="s">
        <v>85</v>
      </c>
      <c r="AT156" s="173" t="s">
        <v>76</v>
      </c>
      <c r="AU156" s="173" t="s">
        <v>85</v>
      </c>
      <c r="AY156" s="165" t="s">
        <v>132</v>
      </c>
      <c r="BK156" s="174">
        <f>BK157+BK160+BK162+BK166+BK171+BK175+BK183</f>
        <v>0</v>
      </c>
    </row>
    <row r="157" s="11" customFormat="1" ht="20.88" customHeight="1">
      <c r="B157" s="164"/>
      <c r="D157" s="165" t="s">
        <v>76</v>
      </c>
      <c r="E157" s="175" t="s">
        <v>1102</v>
      </c>
      <c r="F157" s="175" t="s">
        <v>1277</v>
      </c>
      <c r="I157" s="167"/>
      <c r="J157" s="176">
        <f>BK157</f>
        <v>0</v>
      </c>
      <c r="L157" s="164"/>
      <c r="M157" s="169"/>
      <c r="N157" s="170"/>
      <c r="O157" s="170"/>
      <c r="P157" s="171">
        <f>SUM(P158:P159)</f>
        <v>0</v>
      </c>
      <c r="Q157" s="170"/>
      <c r="R157" s="171">
        <f>SUM(R158:R159)</f>
        <v>0</v>
      </c>
      <c r="S157" s="170"/>
      <c r="T157" s="172">
        <f>SUM(T158:T159)</f>
        <v>0</v>
      </c>
      <c r="AR157" s="165" t="s">
        <v>85</v>
      </c>
      <c r="AT157" s="173" t="s">
        <v>76</v>
      </c>
      <c r="AU157" s="173" t="s">
        <v>87</v>
      </c>
      <c r="AY157" s="165" t="s">
        <v>132</v>
      </c>
      <c r="BK157" s="174">
        <f>SUM(BK158:BK159)</f>
        <v>0</v>
      </c>
    </row>
    <row r="158" s="1" customFormat="1" ht="16.5" customHeight="1">
      <c r="B158" s="177"/>
      <c r="C158" s="178" t="s">
        <v>309</v>
      </c>
      <c r="D158" s="178" t="s">
        <v>135</v>
      </c>
      <c r="E158" s="179" t="s">
        <v>1278</v>
      </c>
      <c r="F158" s="180" t="s">
        <v>1279</v>
      </c>
      <c r="G158" s="181" t="s">
        <v>232</v>
      </c>
      <c r="H158" s="182">
        <v>2</v>
      </c>
      <c r="I158" s="183"/>
      <c r="J158" s="184">
        <f>ROUND(I158*H158,2)</f>
        <v>0</v>
      </c>
      <c r="K158" s="180" t="s">
        <v>1</v>
      </c>
      <c r="L158" s="36"/>
      <c r="M158" s="185" t="s">
        <v>1</v>
      </c>
      <c r="N158" s="186" t="s">
        <v>42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139</v>
      </c>
      <c r="AT158" s="189" t="s">
        <v>135</v>
      </c>
      <c r="AU158" s="189" t="s">
        <v>144</v>
      </c>
      <c r="AY158" s="17" t="s">
        <v>132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85</v>
      </c>
      <c r="BK158" s="190">
        <f>ROUND(I158*H158,2)</f>
        <v>0</v>
      </c>
      <c r="BL158" s="17" t="s">
        <v>139</v>
      </c>
      <c r="BM158" s="189" t="s">
        <v>451</v>
      </c>
    </row>
    <row r="159" s="1" customFormat="1" ht="16.5" customHeight="1">
      <c r="B159" s="177"/>
      <c r="C159" s="178" t="s">
        <v>316</v>
      </c>
      <c r="D159" s="178" t="s">
        <v>135</v>
      </c>
      <c r="E159" s="179" t="s">
        <v>1272</v>
      </c>
      <c r="F159" s="180" t="s">
        <v>1273</v>
      </c>
      <c r="G159" s="181" t="s">
        <v>232</v>
      </c>
      <c r="H159" s="182">
        <v>4</v>
      </c>
      <c r="I159" s="183"/>
      <c r="J159" s="184">
        <f>ROUND(I159*H159,2)</f>
        <v>0</v>
      </c>
      <c r="K159" s="180" t="s">
        <v>1</v>
      </c>
      <c r="L159" s="36"/>
      <c r="M159" s="185" t="s">
        <v>1</v>
      </c>
      <c r="N159" s="186" t="s">
        <v>42</v>
      </c>
      <c r="O159" s="72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AR159" s="189" t="s">
        <v>139</v>
      </c>
      <c r="AT159" s="189" t="s">
        <v>135</v>
      </c>
      <c r="AU159" s="189" t="s">
        <v>144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85</v>
      </c>
      <c r="BK159" s="190">
        <f>ROUND(I159*H159,2)</f>
        <v>0</v>
      </c>
      <c r="BL159" s="17" t="s">
        <v>139</v>
      </c>
      <c r="BM159" s="189" t="s">
        <v>461</v>
      </c>
    </row>
    <row r="160" s="11" customFormat="1" ht="20.88" customHeight="1">
      <c r="B160" s="164"/>
      <c r="D160" s="165" t="s">
        <v>76</v>
      </c>
      <c r="E160" s="175" t="s">
        <v>1187</v>
      </c>
      <c r="F160" s="175" t="s">
        <v>1280</v>
      </c>
      <c r="I160" s="167"/>
      <c r="J160" s="176">
        <f>BK160</f>
        <v>0</v>
      </c>
      <c r="L160" s="164"/>
      <c r="M160" s="169"/>
      <c r="N160" s="170"/>
      <c r="O160" s="170"/>
      <c r="P160" s="171">
        <f>P161</f>
        <v>0</v>
      </c>
      <c r="Q160" s="170"/>
      <c r="R160" s="171">
        <f>R161</f>
        <v>0</v>
      </c>
      <c r="S160" s="170"/>
      <c r="T160" s="172">
        <f>T161</f>
        <v>0</v>
      </c>
      <c r="AR160" s="165" t="s">
        <v>85</v>
      </c>
      <c r="AT160" s="173" t="s">
        <v>76</v>
      </c>
      <c r="AU160" s="173" t="s">
        <v>87</v>
      </c>
      <c r="AY160" s="165" t="s">
        <v>132</v>
      </c>
      <c r="BK160" s="174">
        <f>BK161</f>
        <v>0</v>
      </c>
    </row>
    <row r="161" s="1" customFormat="1" ht="16.5" customHeight="1">
      <c r="B161" s="177"/>
      <c r="C161" s="178" t="s">
        <v>7</v>
      </c>
      <c r="D161" s="178" t="s">
        <v>135</v>
      </c>
      <c r="E161" s="179" t="s">
        <v>1281</v>
      </c>
      <c r="F161" s="180" t="s">
        <v>1282</v>
      </c>
      <c r="G161" s="181" t="s">
        <v>232</v>
      </c>
      <c r="H161" s="182">
        <v>2</v>
      </c>
      <c r="I161" s="183"/>
      <c r="J161" s="184">
        <f>ROUND(I161*H161,2)</f>
        <v>0</v>
      </c>
      <c r="K161" s="180" t="s">
        <v>1</v>
      </c>
      <c r="L161" s="36"/>
      <c r="M161" s="185" t="s">
        <v>1</v>
      </c>
      <c r="N161" s="186" t="s">
        <v>42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139</v>
      </c>
      <c r="AT161" s="189" t="s">
        <v>135</v>
      </c>
      <c r="AU161" s="189" t="s">
        <v>144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85</v>
      </c>
      <c r="BK161" s="190">
        <f>ROUND(I161*H161,2)</f>
        <v>0</v>
      </c>
      <c r="BL161" s="17" t="s">
        <v>139</v>
      </c>
      <c r="BM161" s="189" t="s">
        <v>474</v>
      </c>
    </row>
    <row r="162" s="11" customFormat="1" ht="20.88" customHeight="1">
      <c r="B162" s="164"/>
      <c r="D162" s="165" t="s">
        <v>76</v>
      </c>
      <c r="E162" s="175" t="s">
        <v>1195</v>
      </c>
      <c r="F162" s="175" t="s">
        <v>1283</v>
      </c>
      <c r="I162" s="167"/>
      <c r="J162" s="176">
        <f>BK162</f>
        <v>0</v>
      </c>
      <c r="L162" s="164"/>
      <c r="M162" s="169"/>
      <c r="N162" s="170"/>
      <c r="O162" s="170"/>
      <c r="P162" s="171">
        <f>SUM(P163:P165)</f>
        <v>0</v>
      </c>
      <c r="Q162" s="170"/>
      <c r="R162" s="171">
        <f>SUM(R163:R165)</f>
        <v>0</v>
      </c>
      <c r="S162" s="170"/>
      <c r="T162" s="172">
        <f>SUM(T163:T165)</f>
        <v>0</v>
      </c>
      <c r="AR162" s="165" t="s">
        <v>85</v>
      </c>
      <c r="AT162" s="173" t="s">
        <v>76</v>
      </c>
      <c r="AU162" s="173" t="s">
        <v>87</v>
      </c>
      <c r="AY162" s="165" t="s">
        <v>132</v>
      </c>
      <c r="BK162" s="174">
        <f>SUM(BK163:BK165)</f>
        <v>0</v>
      </c>
    </row>
    <row r="163" s="1" customFormat="1" ht="16.5" customHeight="1">
      <c r="B163" s="177"/>
      <c r="C163" s="178" t="s">
        <v>331</v>
      </c>
      <c r="D163" s="178" t="s">
        <v>135</v>
      </c>
      <c r="E163" s="179" t="s">
        <v>1284</v>
      </c>
      <c r="F163" s="180" t="s">
        <v>1285</v>
      </c>
      <c r="G163" s="181" t="s">
        <v>232</v>
      </c>
      <c r="H163" s="182">
        <v>15</v>
      </c>
      <c r="I163" s="183"/>
      <c r="J163" s="184">
        <f>ROUND(I163*H163,2)</f>
        <v>0</v>
      </c>
      <c r="K163" s="180" t="s">
        <v>1</v>
      </c>
      <c r="L163" s="36"/>
      <c r="M163" s="185" t="s">
        <v>1</v>
      </c>
      <c r="N163" s="186" t="s">
        <v>42</v>
      </c>
      <c r="O163" s="72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AR163" s="189" t="s">
        <v>139</v>
      </c>
      <c r="AT163" s="189" t="s">
        <v>135</v>
      </c>
      <c r="AU163" s="189" t="s">
        <v>144</v>
      </c>
      <c r="AY163" s="17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85</v>
      </c>
      <c r="BK163" s="190">
        <f>ROUND(I163*H163,2)</f>
        <v>0</v>
      </c>
      <c r="BL163" s="17" t="s">
        <v>139</v>
      </c>
      <c r="BM163" s="189" t="s">
        <v>490</v>
      </c>
    </row>
    <row r="164" s="1" customFormat="1" ht="16.5" customHeight="1">
      <c r="B164" s="177"/>
      <c r="C164" s="178" t="s">
        <v>336</v>
      </c>
      <c r="D164" s="178" t="s">
        <v>135</v>
      </c>
      <c r="E164" s="179" t="s">
        <v>1286</v>
      </c>
      <c r="F164" s="180" t="s">
        <v>1287</v>
      </c>
      <c r="G164" s="181" t="s">
        <v>232</v>
      </c>
      <c r="H164" s="182">
        <v>30</v>
      </c>
      <c r="I164" s="183"/>
      <c r="J164" s="184">
        <f>ROUND(I164*H164,2)</f>
        <v>0</v>
      </c>
      <c r="K164" s="180" t="s">
        <v>1</v>
      </c>
      <c r="L164" s="36"/>
      <c r="M164" s="185" t="s">
        <v>1</v>
      </c>
      <c r="N164" s="186" t="s">
        <v>42</v>
      </c>
      <c r="O164" s="72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AR164" s="189" t="s">
        <v>139</v>
      </c>
      <c r="AT164" s="189" t="s">
        <v>135</v>
      </c>
      <c r="AU164" s="189" t="s">
        <v>144</v>
      </c>
      <c r="AY164" s="17" t="s">
        <v>132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85</v>
      </c>
      <c r="BK164" s="190">
        <f>ROUND(I164*H164,2)</f>
        <v>0</v>
      </c>
      <c r="BL164" s="17" t="s">
        <v>139</v>
      </c>
      <c r="BM164" s="189" t="s">
        <v>498</v>
      </c>
    </row>
    <row r="165" s="1" customFormat="1" ht="16.5" customHeight="1">
      <c r="B165" s="177"/>
      <c r="C165" s="178" t="s">
        <v>341</v>
      </c>
      <c r="D165" s="178" t="s">
        <v>135</v>
      </c>
      <c r="E165" s="179" t="s">
        <v>1288</v>
      </c>
      <c r="F165" s="180" t="s">
        <v>1282</v>
      </c>
      <c r="G165" s="181" t="s">
        <v>232</v>
      </c>
      <c r="H165" s="182">
        <v>8</v>
      </c>
      <c r="I165" s="183"/>
      <c r="J165" s="184">
        <f>ROUND(I165*H165,2)</f>
        <v>0</v>
      </c>
      <c r="K165" s="180" t="s">
        <v>1</v>
      </c>
      <c r="L165" s="36"/>
      <c r="M165" s="185" t="s">
        <v>1</v>
      </c>
      <c r="N165" s="186" t="s">
        <v>42</v>
      </c>
      <c r="O165" s="72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AR165" s="189" t="s">
        <v>139</v>
      </c>
      <c r="AT165" s="189" t="s">
        <v>135</v>
      </c>
      <c r="AU165" s="189" t="s">
        <v>144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85</v>
      </c>
      <c r="BK165" s="190">
        <f>ROUND(I165*H165,2)</f>
        <v>0</v>
      </c>
      <c r="BL165" s="17" t="s">
        <v>139</v>
      </c>
      <c r="BM165" s="189" t="s">
        <v>507</v>
      </c>
    </row>
    <row r="166" s="11" customFormat="1" ht="20.88" customHeight="1">
      <c r="B166" s="164"/>
      <c r="D166" s="165" t="s">
        <v>76</v>
      </c>
      <c r="E166" s="175" t="s">
        <v>1205</v>
      </c>
      <c r="F166" s="175" t="s">
        <v>1289</v>
      </c>
      <c r="I166" s="167"/>
      <c r="J166" s="176">
        <f>BK166</f>
        <v>0</v>
      </c>
      <c r="L166" s="164"/>
      <c r="M166" s="169"/>
      <c r="N166" s="170"/>
      <c r="O166" s="170"/>
      <c r="P166" s="171">
        <f>SUM(P167:P170)</f>
        <v>0</v>
      </c>
      <c r="Q166" s="170"/>
      <c r="R166" s="171">
        <f>SUM(R167:R170)</f>
        <v>0</v>
      </c>
      <c r="S166" s="170"/>
      <c r="T166" s="172">
        <f>SUM(T167:T170)</f>
        <v>0</v>
      </c>
      <c r="AR166" s="165" t="s">
        <v>85</v>
      </c>
      <c r="AT166" s="173" t="s">
        <v>76</v>
      </c>
      <c r="AU166" s="173" t="s">
        <v>87</v>
      </c>
      <c r="AY166" s="165" t="s">
        <v>132</v>
      </c>
      <c r="BK166" s="174">
        <f>SUM(BK167:BK170)</f>
        <v>0</v>
      </c>
    </row>
    <row r="167" s="1" customFormat="1" ht="16.5" customHeight="1">
      <c r="B167" s="177"/>
      <c r="C167" s="178" t="s">
        <v>348</v>
      </c>
      <c r="D167" s="178" t="s">
        <v>135</v>
      </c>
      <c r="E167" s="179" t="s">
        <v>1290</v>
      </c>
      <c r="F167" s="180" t="s">
        <v>1291</v>
      </c>
      <c r="G167" s="181" t="s">
        <v>232</v>
      </c>
      <c r="H167" s="182">
        <v>9</v>
      </c>
      <c r="I167" s="183"/>
      <c r="J167" s="184">
        <f>ROUND(I167*H167,2)</f>
        <v>0</v>
      </c>
      <c r="K167" s="180" t="s">
        <v>1</v>
      </c>
      <c r="L167" s="36"/>
      <c r="M167" s="185" t="s">
        <v>1</v>
      </c>
      <c r="N167" s="186" t="s">
        <v>42</v>
      </c>
      <c r="O167" s="72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89" t="s">
        <v>139</v>
      </c>
      <c r="AT167" s="189" t="s">
        <v>135</v>
      </c>
      <c r="AU167" s="189" t="s">
        <v>144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85</v>
      </c>
      <c r="BK167" s="190">
        <f>ROUND(I167*H167,2)</f>
        <v>0</v>
      </c>
      <c r="BL167" s="17" t="s">
        <v>139</v>
      </c>
      <c r="BM167" s="189" t="s">
        <v>516</v>
      </c>
    </row>
    <row r="168" s="1" customFormat="1" ht="16.5" customHeight="1">
      <c r="B168" s="177"/>
      <c r="C168" s="178" t="s">
        <v>354</v>
      </c>
      <c r="D168" s="178" t="s">
        <v>135</v>
      </c>
      <c r="E168" s="179" t="s">
        <v>1292</v>
      </c>
      <c r="F168" s="180" t="s">
        <v>1293</v>
      </c>
      <c r="G168" s="181" t="s">
        <v>232</v>
      </c>
      <c r="H168" s="182">
        <v>17</v>
      </c>
      <c r="I168" s="183"/>
      <c r="J168" s="184">
        <f>ROUND(I168*H168,2)</f>
        <v>0</v>
      </c>
      <c r="K168" s="180" t="s">
        <v>1</v>
      </c>
      <c r="L168" s="36"/>
      <c r="M168" s="185" t="s">
        <v>1</v>
      </c>
      <c r="N168" s="186" t="s">
        <v>42</v>
      </c>
      <c r="O168" s="72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AR168" s="189" t="s">
        <v>139</v>
      </c>
      <c r="AT168" s="189" t="s">
        <v>135</v>
      </c>
      <c r="AU168" s="189" t="s">
        <v>144</v>
      </c>
      <c r="AY168" s="17" t="s">
        <v>132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85</v>
      </c>
      <c r="BK168" s="190">
        <f>ROUND(I168*H168,2)</f>
        <v>0</v>
      </c>
      <c r="BL168" s="17" t="s">
        <v>139</v>
      </c>
      <c r="BM168" s="189" t="s">
        <v>526</v>
      </c>
    </row>
    <row r="169" s="1" customFormat="1" ht="16.5" customHeight="1">
      <c r="B169" s="177"/>
      <c r="C169" s="178" t="s">
        <v>358</v>
      </c>
      <c r="D169" s="178" t="s">
        <v>135</v>
      </c>
      <c r="E169" s="179" t="s">
        <v>1294</v>
      </c>
      <c r="F169" s="180" t="s">
        <v>1295</v>
      </c>
      <c r="G169" s="181" t="s">
        <v>232</v>
      </c>
      <c r="H169" s="182">
        <v>11</v>
      </c>
      <c r="I169" s="183"/>
      <c r="J169" s="184">
        <f>ROUND(I169*H169,2)</f>
        <v>0</v>
      </c>
      <c r="K169" s="180" t="s">
        <v>1</v>
      </c>
      <c r="L169" s="36"/>
      <c r="M169" s="185" t="s">
        <v>1</v>
      </c>
      <c r="N169" s="186" t="s">
        <v>42</v>
      </c>
      <c r="O169" s="72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AR169" s="189" t="s">
        <v>139</v>
      </c>
      <c r="AT169" s="189" t="s">
        <v>135</v>
      </c>
      <c r="AU169" s="189" t="s">
        <v>144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85</v>
      </c>
      <c r="BK169" s="190">
        <f>ROUND(I169*H169,2)</f>
        <v>0</v>
      </c>
      <c r="BL169" s="17" t="s">
        <v>139</v>
      </c>
      <c r="BM169" s="189" t="s">
        <v>537</v>
      </c>
    </row>
    <row r="170" s="1" customFormat="1" ht="16.5" customHeight="1">
      <c r="B170" s="177"/>
      <c r="C170" s="178" t="s">
        <v>364</v>
      </c>
      <c r="D170" s="178" t="s">
        <v>135</v>
      </c>
      <c r="E170" s="179" t="s">
        <v>1296</v>
      </c>
      <c r="F170" s="180" t="s">
        <v>1287</v>
      </c>
      <c r="G170" s="181" t="s">
        <v>232</v>
      </c>
      <c r="H170" s="182">
        <v>6</v>
      </c>
      <c r="I170" s="183"/>
      <c r="J170" s="184">
        <f>ROUND(I170*H170,2)</f>
        <v>0</v>
      </c>
      <c r="K170" s="180" t="s">
        <v>1</v>
      </c>
      <c r="L170" s="36"/>
      <c r="M170" s="185" t="s">
        <v>1</v>
      </c>
      <c r="N170" s="186" t="s">
        <v>42</v>
      </c>
      <c r="O170" s="72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AR170" s="189" t="s">
        <v>139</v>
      </c>
      <c r="AT170" s="189" t="s">
        <v>135</v>
      </c>
      <c r="AU170" s="189" t="s">
        <v>144</v>
      </c>
      <c r="AY170" s="17" t="s">
        <v>132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85</v>
      </c>
      <c r="BK170" s="190">
        <f>ROUND(I170*H170,2)</f>
        <v>0</v>
      </c>
      <c r="BL170" s="17" t="s">
        <v>139</v>
      </c>
      <c r="BM170" s="189" t="s">
        <v>547</v>
      </c>
    </row>
    <row r="171" s="11" customFormat="1" ht="20.88" customHeight="1">
      <c r="B171" s="164"/>
      <c r="D171" s="165" t="s">
        <v>76</v>
      </c>
      <c r="E171" s="175" t="s">
        <v>1208</v>
      </c>
      <c r="F171" s="175" t="s">
        <v>1297</v>
      </c>
      <c r="I171" s="167"/>
      <c r="J171" s="176">
        <f>BK171</f>
        <v>0</v>
      </c>
      <c r="L171" s="164"/>
      <c r="M171" s="169"/>
      <c r="N171" s="170"/>
      <c r="O171" s="170"/>
      <c r="P171" s="171">
        <f>SUM(P172:P174)</f>
        <v>0</v>
      </c>
      <c r="Q171" s="170"/>
      <c r="R171" s="171">
        <f>SUM(R172:R174)</f>
        <v>0</v>
      </c>
      <c r="S171" s="170"/>
      <c r="T171" s="172">
        <f>SUM(T172:T174)</f>
        <v>0</v>
      </c>
      <c r="AR171" s="165" t="s">
        <v>85</v>
      </c>
      <c r="AT171" s="173" t="s">
        <v>76</v>
      </c>
      <c r="AU171" s="173" t="s">
        <v>87</v>
      </c>
      <c r="AY171" s="165" t="s">
        <v>132</v>
      </c>
      <c r="BK171" s="174">
        <f>SUM(BK172:BK174)</f>
        <v>0</v>
      </c>
    </row>
    <row r="172" s="1" customFormat="1" ht="16.5" customHeight="1">
      <c r="B172" s="177"/>
      <c r="C172" s="178" t="s">
        <v>369</v>
      </c>
      <c r="D172" s="178" t="s">
        <v>135</v>
      </c>
      <c r="E172" s="179" t="s">
        <v>1298</v>
      </c>
      <c r="F172" s="180" t="s">
        <v>1293</v>
      </c>
      <c r="G172" s="181" t="s">
        <v>1042</v>
      </c>
      <c r="H172" s="182">
        <v>12</v>
      </c>
      <c r="I172" s="183"/>
      <c r="J172" s="184">
        <f>ROUND(I172*H172,2)</f>
        <v>0</v>
      </c>
      <c r="K172" s="180" t="s">
        <v>1</v>
      </c>
      <c r="L172" s="36"/>
      <c r="M172" s="185" t="s">
        <v>1</v>
      </c>
      <c r="N172" s="186" t="s">
        <v>42</v>
      </c>
      <c r="O172" s="72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AR172" s="189" t="s">
        <v>139</v>
      </c>
      <c r="AT172" s="189" t="s">
        <v>135</v>
      </c>
      <c r="AU172" s="189" t="s">
        <v>144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85</v>
      </c>
      <c r="BK172" s="190">
        <f>ROUND(I172*H172,2)</f>
        <v>0</v>
      </c>
      <c r="BL172" s="17" t="s">
        <v>139</v>
      </c>
      <c r="BM172" s="189" t="s">
        <v>557</v>
      </c>
    </row>
    <row r="173" s="1" customFormat="1" ht="16.5" customHeight="1">
      <c r="B173" s="177"/>
      <c r="C173" s="178" t="s">
        <v>373</v>
      </c>
      <c r="D173" s="178" t="s">
        <v>135</v>
      </c>
      <c r="E173" s="179" t="s">
        <v>1299</v>
      </c>
      <c r="F173" s="180" t="s">
        <v>1295</v>
      </c>
      <c r="G173" s="181" t="s">
        <v>1042</v>
      </c>
      <c r="H173" s="182">
        <v>1</v>
      </c>
      <c r="I173" s="183"/>
      <c r="J173" s="184">
        <f>ROUND(I173*H173,2)</f>
        <v>0</v>
      </c>
      <c r="K173" s="180" t="s">
        <v>1</v>
      </c>
      <c r="L173" s="36"/>
      <c r="M173" s="185" t="s">
        <v>1</v>
      </c>
      <c r="N173" s="186" t="s">
        <v>42</v>
      </c>
      <c r="O173" s="72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AR173" s="189" t="s">
        <v>139</v>
      </c>
      <c r="AT173" s="189" t="s">
        <v>135</v>
      </c>
      <c r="AU173" s="189" t="s">
        <v>144</v>
      </c>
      <c r="AY173" s="17" t="s">
        <v>132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85</v>
      </c>
      <c r="BK173" s="190">
        <f>ROUND(I173*H173,2)</f>
        <v>0</v>
      </c>
      <c r="BL173" s="17" t="s">
        <v>139</v>
      </c>
      <c r="BM173" s="189" t="s">
        <v>567</v>
      </c>
    </row>
    <row r="174" s="1" customFormat="1" ht="16.5" customHeight="1">
      <c r="B174" s="177"/>
      <c r="C174" s="178" t="s">
        <v>377</v>
      </c>
      <c r="D174" s="178" t="s">
        <v>135</v>
      </c>
      <c r="E174" s="179" t="s">
        <v>1300</v>
      </c>
      <c r="F174" s="180" t="s">
        <v>1287</v>
      </c>
      <c r="G174" s="181" t="s">
        <v>1042</v>
      </c>
      <c r="H174" s="182">
        <v>5</v>
      </c>
      <c r="I174" s="183"/>
      <c r="J174" s="184">
        <f>ROUND(I174*H174,2)</f>
        <v>0</v>
      </c>
      <c r="K174" s="180" t="s">
        <v>1</v>
      </c>
      <c r="L174" s="36"/>
      <c r="M174" s="185" t="s">
        <v>1</v>
      </c>
      <c r="N174" s="186" t="s">
        <v>42</v>
      </c>
      <c r="O174" s="72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AR174" s="189" t="s">
        <v>139</v>
      </c>
      <c r="AT174" s="189" t="s">
        <v>135</v>
      </c>
      <c r="AU174" s="189" t="s">
        <v>144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85</v>
      </c>
      <c r="BK174" s="190">
        <f>ROUND(I174*H174,2)</f>
        <v>0</v>
      </c>
      <c r="BL174" s="17" t="s">
        <v>139</v>
      </c>
      <c r="BM174" s="189" t="s">
        <v>576</v>
      </c>
    </row>
    <row r="175" s="11" customFormat="1" ht="20.88" customHeight="1">
      <c r="B175" s="164"/>
      <c r="D175" s="165" t="s">
        <v>76</v>
      </c>
      <c r="E175" s="175" t="s">
        <v>1212</v>
      </c>
      <c r="F175" s="175" t="s">
        <v>1301</v>
      </c>
      <c r="I175" s="167"/>
      <c r="J175" s="176">
        <f>BK175</f>
        <v>0</v>
      </c>
      <c r="L175" s="164"/>
      <c r="M175" s="169"/>
      <c r="N175" s="170"/>
      <c r="O175" s="170"/>
      <c r="P175" s="171">
        <f>SUM(P176:P182)</f>
        <v>0</v>
      </c>
      <c r="Q175" s="170"/>
      <c r="R175" s="171">
        <f>SUM(R176:R182)</f>
        <v>0</v>
      </c>
      <c r="S175" s="170"/>
      <c r="T175" s="172">
        <f>SUM(T176:T182)</f>
        <v>0</v>
      </c>
      <c r="AR175" s="165" t="s">
        <v>85</v>
      </c>
      <c r="AT175" s="173" t="s">
        <v>76</v>
      </c>
      <c r="AU175" s="173" t="s">
        <v>87</v>
      </c>
      <c r="AY175" s="165" t="s">
        <v>132</v>
      </c>
      <c r="BK175" s="174">
        <f>SUM(BK176:BK182)</f>
        <v>0</v>
      </c>
    </row>
    <row r="176" s="1" customFormat="1" ht="24" customHeight="1">
      <c r="B176" s="177"/>
      <c r="C176" s="178" t="s">
        <v>382</v>
      </c>
      <c r="D176" s="178" t="s">
        <v>135</v>
      </c>
      <c r="E176" s="179" t="s">
        <v>1302</v>
      </c>
      <c r="F176" s="180" t="s">
        <v>1303</v>
      </c>
      <c r="G176" s="181" t="s">
        <v>232</v>
      </c>
      <c r="H176" s="182">
        <v>45</v>
      </c>
      <c r="I176" s="183"/>
      <c r="J176" s="184">
        <f>ROUND(I176*H176,2)</f>
        <v>0</v>
      </c>
      <c r="K176" s="180" t="s">
        <v>1</v>
      </c>
      <c r="L176" s="36"/>
      <c r="M176" s="185" t="s">
        <v>1</v>
      </c>
      <c r="N176" s="186" t="s">
        <v>42</v>
      </c>
      <c r="O176" s="72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AR176" s="189" t="s">
        <v>139</v>
      </c>
      <c r="AT176" s="189" t="s">
        <v>135</v>
      </c>
      <c r="AU176" s="189" t="s">
        <v>144</v>
      </c>
      <c r="AY176" s="17" t="s">
        <v>132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85</v>
      </c>
      <c r="BK176" s="190">
        <f>ROUND(I176*H176,2)</f>
        <v>0</v>
      </c>
      <c r="BL176" s="17" t="s">
        <v>139</v>
      </c>
      <c r="BM176" s="189" t="s">
        <v>586</v>
      </c>
    </row>
    <row r="177" s="1" customFormat="1" ht="24" customHeight="1">
      <c r="B177" s="177"/>
      <c r="C177" s="178" t="s">
        <v>387</v>
      </c>
      <c r="D177" s="178" t="s">
        <v>135</v>
      </c>
      <c r="E177" s="179" t="s">
        <v>1304</v>
      </c>
      <c r="F177" s="180" t="s">
        <v>1305</v>
      </c>
      <c r="G177" s="181" t="s">
        <v>1042</v>
      </c>
      <c r="H177" s="182">
        <v>1</v>
      </c>
      <c r="I177" s="183"/>
      <c r="J177" s="184">
        <f>ROUND(I177*H177,2)</f>
        <v>0</v>
      </c>
      <c r="K177" s="180" t="s">
        <v>1</v>
      </c>
      <c r="L177" s="36"/>
      <c r="M177" s="185" t="s">
        <v>1</v>
      </c>
      <c r="N177" s="186" t="s">
        <v>42</v>
      </c>
      <c r="O177" s="72"/>
      <c r="P177" s="187">
        <f>O177*H177</f>
        <v>0</v>
      </c>
      <c r="Q177" s="187">
        <v>0</v>
      </c>
      <c r="R177" s="187">
        <f>Q177*H177</f>
        <v>0</v>
      </c>
      <c r="S177" s="187">
        <v>0</v>
      </c>
      <c r="T177" s="188">
        <f>S177*H177</f>
        <v>0</v>
      </c>
      <c r="AR177" s="189" t="s">
        <v>139</v>
      </c>
      <c r="AT177" s="189" t="s">
        <v>135</v>
      </c>
      <c r="AU177" s="189" t="s">
        <v>144</v>
      </c>
      <c r="AY177" s="17" t="s">
        <v>132</v>
      </c>
      <c r="BE177" s="190">
        <f>IF(N177="základní",J177,0)</f>
        <v>0</v>
      </c>
      <c r="BF177" s="190">
        <f>IF(N177="snížená",J177,0)</f>
        <v>0</v>
      </c>
      <c r="BG177" s="190">
        <f>IF(N177="zákl. přenesená",J177,0)</f>
        <v>0</v>
      </c>
      <c r="BH177" s="190">
        <f>IF(N177="sníž. přenesená",J177,0)</f>
        <v>0</v>
      </c>
      <c r="BI177" s="190">
        <f>IF(N177="nulová",J177,0)</f>
        <v>0</v>
      </c>
      <c r="BJ177" s="17" t="s">
        <v>85</v>
      </c>
      <c r="BK177" s="190">
        <f>ROUND(I177*H177,2)</f>
        <v>0</v>
      </c>
      <c r="BL177" s="17" t="s">
        <v>139</v>
      </c>
      <c r="BM177" s="189" t="s">
        <v>597</v>
      </c>
    </row>
    <row r="178" s="1" customFormat="1" ht="16.5" customHeight="1">
      <c r="B178" s="177"/>
      <c r="C178" s="178" t="s">
        <v>402</v>
      </c>
      <c r="D178" s="178" t="s">
        <v>135</v>
      </c>
      <c r="E178" s="179" t="s">
        <v>1306</v>
      </c>
      <c r="F178" s="180" t="s">
        <v>1307</v>
      </c>
      <c r="G178" s="181" t="s">
        <v>1042</v>
      </c>
      <c r="H178" s="182">
        <v>6</v>
      </c>
      <c r="I178" s="183"/>
      <c r="J178" s="184">
        <f>ROUND(I178*H178,2)</f>
        <v>0</v>
      </c>
      <c r="K178" s="180" t="s">
        <v>1</v>
      </c>
      <c r="L178" s="36"/>
      <c r="M178" s="185" t="s">
        <v>1</v>
      </c>
      <c r="N178" s="186" t="s">
        <v>42</v>
      </c>
      <c r="O178" s="72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AR178" s="189" t="s">
        <v>139</v>
      </c>
      <c r="AT178" s="189" t="s">
        <v>135</v>
      </c>
      <c r="AU178" s="189" t="s">
        <v>144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85</v>
      </c>
      <c r="BK178" s="190">
        <f>ROUND(I178*H178,2)</f>
        <v>0</v>
      </c>
      <c r="BL178" s="17" t="s">
        <v>139</v>
      </c>
      <c r="BM178" s="189" t="s">
        <v>612</v>
      </c>
    </row>
    <row r="179" s="1" customFormat="1" ht="16.5" customHeight="1">
      <c r="B179" s="177"/>
      <c r="C179" s="178" t="s">
        <v>417</v>
      </c>
      <c r="D179" s="178" t="s">
        <v>135</v>
      </c>
      <c r="E179" s="179" t="s">
        <v>1308</v>
      </c>
      <c r="F179" s="180" t="s">
        <v>1309</v>
      </c>
      <c r="G179" s="181" t="s">
        <v>1042</v>
      </c>
      <c r="H179" s="182">
        <v>1</v>
      </c>
      <c r="I179" s="183"/>
      <c r="J179" s="184">
        <f>ROUND(I179*H179,2)</f>
        <v>0</v>
      </c>
      <c r="K179" s="180" t="s">
        <v>1</v>
      </c>
      <c r="L179" s="36"/>
      <c r="M179" s="185" t="s">
        <v>1</v>
      </c>
      <c r="N179" s="186" t="s">
        <v>42</v>
      </c>
      <c r="O179" s="72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AR179" s="189" t="s">
        <v>139</v>
      </c>
      <c r="AT179" s="189" t="s">
        <v>135</v>
      </c>
      <c r="AU179" s="189" t="s">
        <v>144</v>
      </c>
      <c r="AY179" s="17" t="s">
        <v>132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85</v>
      </c>
      <c r="BK179" s="190">
        <f>ROUND(I179*H179,2)</f>
        <v>0</v>
      </c>
      <c r="BL179" s="17" t="s">
        <v>139</v>
      </c>
      <c r="BM179" s="189" t="s">
        <v>622</v>
      </c>
    </row>
    <row r="180" s="1" customFormat="1" ht="16.5" customHeight="1">
      <c r="B180" s="177"/>
      <c r="C180" s="178" t="s">
        <v>432</v>
      </c>
      <c r="D180" s="178" t="s">
        <v>135</v>
      </c>
      <c r="E180" s="179" t="s">
        <v>1310</v>
      </c>
      <c r="F180" s="180" t="s">
        <v>1311</v>
      </c>
      <c r="G180" s="181" t="s">
        <v>1042</v>
      </c>
      <c r="H180" s="182">
        <v>4</v>
      </c>
      <c r="I180" s="183"/>
      <c r="J180" s="184">
        <f>ROUND(I180*H180,2)</f>
        <v>0</v>
      </c>
      <c r="K180" s="180" t="s">
        <v>1</v>
      </c>
      <c r="L180" s="36"/>
      <c r="M180" s="185" t="s">
        <v>1</v>
      </c>
      <c r="N180" s="186" t="s">
        <v>42</v>
      </c>
      <c r="O180" s="72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AR180" s="189" t="s">
        <v>139</v>
      </c>
      <c r="AT180" s="189" t="s">
        <v>135</v>
      </c>
      <c r="AU180" s="189" t="s">
        <v>144</v>
      </c>
      <c r="AY180" s="17" t="s">
        <v>132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85</v>
      </c>
      <c r="BK180" s="190">
        <f>ROUND(I180*H180,2)</f>
        <v>0</v>
      </c>
      <c r="BL180" s="17" t="s">
        <v>139</v>
      </c>
      <c r="BM180" s="189" t="s">
        <v>633</v>
      </c>
    </row>
    <row r="181" s="1" customFormat="1" ht="16.5" customHeight="1">
      <c r="B181" s="177"/>
      <c r="C181" s="178" t="s">
        <v>436</v>
      </c>
      <c r="D181" s="178" t="s">
        <v>135</v>
      </c>
      <c r="E181" s="179" t="s">
        <v>1312</v>
      </c>
      <c r="F181" s="180" t="s">
        <v>1313</v>
      </c>
      <c r="G181" s="181" t="s">
        <v>1042</v>
      </c>
      <c r="H181" s="182">
        <v>1</v>
      </c>
      <c r="I181" s="183"/>
      <c r="J181" s="184">
        <f>ROUND(I181*H181,2)</f>
        <v>0</v>
      </c>
      <c r="K181" s="180" t="s">
        <v>1</v>
      </c>
      <c r="L181" s="36"/>
      <c r="M181" s="185" t="s">
        <v>1</v>
      </c>
      <c r="N181" s="186" t="s">
        <v>42</v>
      </c>
      <c r="O181" s="72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AR181" s="189" t="s">
        <v>139</v>
      </c>
      <c r="AT181" s="189" t="s">
        <v>135</v>
      </c>
      <c r="AU181" s="189" t="s">
        <v>144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85</v>
      </c>
      <c r="BK181" s="190">
        <f>ROUND(I181*H181,2)</f>
        <v>0</v>
      </c>
      <c r="BL181" s="17" t="s">
        <v>139</v>
      </c>
      <c r="BM181" s="189" t="s">
        <v>643</v>
      </c>
    </row>
    <row r="182" s="1" customFormat="1" ht="16.5" customHeight="1">
      <c r="B182" s="177"/>
      <c r="C182" s="178" t="s">
        <v>451</v>
      </c>
      <c r="D182" s="178" t="s">
        <v>135</v>
      </c>
      <c r="E182" s="179" t="s">
        <v>1314</v>
      </c>
      <c r="F182" s="180" t="s">
        <v>1315</v>
      </c>
      <c r="G182" s="181" t="s">
        <v>1042</v>
      </c>
      <c r="H182" s="182">
        <v>1</v>
      </c>
      <c r="I182" s="183"/>
      <c r="J182" s="184">
        <f>ROUND(I182*H182,2)</f>
        <v>0</v>
      </c>
      <c r="K182" s="180" t="s">
        <v>1</v>
      </c>
      <c r="L182" s="36"/>
      <c r="M182" s="185" t="s">
        <v>1</v>
      </c>
      <c r="N182" s="186" t="s">
        <v>42</v>
      </c>
      <c r="O182" s="72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AR182" s="189" t="s">
        <v>139</v>
      </c>
      <c r="AT182" s="189" t="s">
        <v>135</v>
      </c>
      <c r="AU182" s="189" t="s">
        <v>144</v>
      </c>
      <c r="AY182" s="17" t="s">
        <v>132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85</v>
      </c>
      <c r="BK182" s="190">
        <f>ROUND(I182*H182,2)</f>
        <v>0</v>
      </c>
      <c r="BL182" s="17" t="s">
        <v>139</v>
      </c>
      <c r="BM182" s="189" t="s">
        <v>650</v>
      </c>
    </row>
    <row r="183" s="11" customFormat="1" ht="20.88" customHeight="1">
      <c r="B183" s="164"/>
      <c r="D183" s="165" t="s">
        <v>76</v>
      </c>
      <c r="E183" s="175" t="s">
        <v>1316</v>
      </c>
      <c r="F183" s="175" t="s">
        <v>1317</v>
      </c>
      <c r="I183" s="167"/>
      <c r="J183" s="176">
        <f>BK183</f>
        <v>0</v>
      </c>
      <c r="L183" s="164"/>
      <c r="M183" s="169"/>
      <c r="N183" s="170"/>
      <c r="O183" s="170"/>
      <c r="P183" s="171">
        <f>SUM(P184:P188)</f>
        <v>0</v>
      </c>
      <c r="Q183" s="170"/>
      <c r="R183" s="171">
        <f>SUM(R184:R188)</f>
        <v>0</v>
      </c>
      <c r="S183" s="170"/>
      <c r="T183" s="172">
        <f>SUM(T184:T188)</f>
        <v>0</v>
      </c>
      <c r="AR183" s="165" t="s">
        <v>85</v>
      </c>
      <c r="AT183" s="173" t="s">
        <v>76</v>
      </c>
      <c r="AU183" s="173" t="s">
        <v>87</v>
      </c>
      <c r="AY183" s="165" t="s">
        <v>132</v>
      </c>
      <c r="BK183" s="174">
        <f>SUM(BK184:BK188)</f>
        <v>0</v>
      </c>
    </row>
    <row r="184" s="1" customFormat="1" ht="16.5" customHeight="1">
      <c r="B184" s="177"/>
      <c r="C184" s="178" t="s">
        <v>456</v>
      </c>
      <c r="D184" s="178" t="s">
        <v>135</v>
      </c>
      <c r="E184" s="179" t="s">
        <v>1318</v>
      </c>
      <c r="F184" s="180" t="s">
        <v>1319</v>
      </c>
      <c r="G184" s="181" t="s">
        <v>232</v>
      </c>
      <c r="H184" s="182">
        <v>4</v>
      </c>
      <c r="I184" s="183"/>
      <c r="J184" s="184">
        <f>ROUND(I184*H184,2)</f>
        <v>0</v>
      </c>
      <c r="K184" s="180" t="s">
        <v>1</v>
      </c>
      <c r="L184" s="36"/>
      <c r="M184" s="185" t="s">
        <v>1</v>
      </c>
      <c r="N184" s="186" t="s">
        <v>42</v>
      </c>
      <c r="O184" s="72"/>
      <c r="P184" s="187">
        <f>O184*H184</f>
        <v>0</v>
      </c>
      <c r="Q184" s="187">
        <v>0</v>
      </c>
      <c r="R184" s="187">
        <f>Q184*H184</f>
        <v>0</v>
      </c>
      <c r="S184" s="187">
        <v>0</v>
      </c>
      <c r="T184" s="188">
        <f>S184*H184</f>
        <v>0</v>
      </c>
      <c r="AR184" s="189" t="s">
        <v>139</v>
      </c>
      <c r="AT184" s="189" t="s">
        <v>135</v>
      </c>
      <c r="AU184" s="189" t="s">
        <v>144</v>
      </c>
      <c r="AY184" s="17" t="s">
        <v>132</v>
      </c>
      <c r="BE184" s="190">
        <f>IF(N184="základní",J184,0)</f>
        <v>0</v>
      </c>
      <c r="BF184" s="190">
        <f>IF(N184="snížená",J184,0)</f>
        <v>0</v>
      </c>
      <c r="BG184" s="190">
        <f>IF(N184="zákl. přenesená",J184,0)</f>
        <v>0</v>
      </c>
      <c r="BH184" s="190">
        <f>IF(N184="sníž. přenesená",J184,0)</f>
        <v>0</v>
      </c>
      <c r="BI184" s="190">
        <f>IF(N184="nulová",J184,0)</f>
        <v>0</v>
      </c>
      <c r="BJ184" s="17" t="s">
        <v>85</v>
      </c>
      <c r="BK184" s="190">
        <f>ROUND(I184*H184,2)</f>
        <v>0</v>
      </c>
      <c r="BL184" s="17" t="s">
        <v>139</v>
      </c>
      <c r="BM184" s="189" t="s">
        <v>662</v>
      </c>
    </row>
    <row r="185" s="1" customFormat="1" ht="16.5" customHeight="1">
      <c r="B185" s="177"/>
      <c r="C185" s="178" t="s">
        <v>461</v>
      </c>
      <c r="D185" s="178" t="s">
        <v>135</v>
      </c>
      <c r="E185" s="179" t="s">
        <v>1320</v>
      </c>
      <c r="F185" s="180" t="s">
        <v>1321</v>
      </c>
      <c r="G185" s="181" t="s">
        <v>232</v>
      </c>
      <c r="H185" s="182">
        <v>20</v>
      </c>
      <c r="I185" s="183"/>
      <c r="J185" s="184">
        <f>ROUND(I185*H185,2)</f>
        <v>0</v>
      </c>
      <c r="K185" s="180" t="s">
        <v>1</v>
      </c>
      <c r="L185" s="36"/>
      <c r="M185" s="185" t="s">
        <v>1</v>
      </c>
      <c r="N185" s="186" t="s">
        <v>42</v>
      </c>
      <c r="O185" s="72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AR185" s="189" t="s">
        <v>139</v>
      </c>
      <c r="AT185" s="189" t="s">
        <v>135</v>
      </c>
      <c r="AU185" s="189" t="s">
        <v>144</v>
      </c>
      <c r="AY185" s="17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85</v>
      </c>
      <c r="BK185" s="190">
        <f>ROUND(I185*H185,2)</f>
        <v>0</v>
      </c>
      <c r="BL185" s="17" t="s">
        <v>139</v>
      </c>
      <c r="BM185" s="189" t="s">
        <v>672</v>
      </c>
    </row>
    <row r="186" s="1" customFormat="1" ht="24" customHeight="1">
      <c r="B186" s="177"/>
      <c r="C186" s="178" t="s">
        <v>465</v>
      </c>
      <c r="D186" s="178" t="s">
        <v>135</v>
      </c>
      <c r="E186" s="179" t="s">
        <v>1322</v>
      </c>
      <c r="F186" s="180" t="s">
        <v>1323</v>
      </c>
      <c r="G186" s="181" t="s">
        <v>215</v>
      </c>
      <c r="H186" s="182">
        <v>3.5</v>
      </c>
      <c r="I186" s="183"/>
      <c r="J186" s="184">
        <f>ROUND(I186*H186,2)</f>
        <v>0</v>
      </c>
      <c r="K186" s="180" t="s">
        <v>1</v>
      </c>
      <c r="L186" s="36"/>
      <c r="M186" s="185" t="s">
        <v>1</v>
      </c>
      <c r="N186" s="186" t="s">
        <v>42</v>
      </c>
      <c r="O186" s="72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AR186" s="189" t="s">
        <v>139</v>
      </c>
      <c r="AT186" s="189" t="s">
        <v>135</v>
      </c>
      <c r="AU186" s="189" t="s">
        <v>144</v>
      </c>
      <c r="AY186" s="17" t="s">
        <v>132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85</v>
      </c>
      <c r="BK186" s="190">
        <f>ROUND(I186*H186,2)</f>
        <v>0</v>
      </c>
      <c r="BL186" s="17" t="s">
        <v>139</v>
      </c>
      <c r="BM186" s="189" t="s">
        <v>682</v>
      </c>
    </row>
    <row r="187" s="1" customFormat="1" ht="24" customHeight="1">
      <c r="B187" s="177"/>
      <c r="C187" s="178" t="s">
        <v>474</v>
      </c>
      <c r="D187" s="178" t="s">
        <v>135</v>
      </c>
      <c r="E187" s="179" t="s">
        <v>1324</v>
      </c>
      <c r="F187" s="180" t="s">
        <v>1325</v>
      </c>
      <c r="G187" s="181" t="s">
        <v>1326</v>
      </c>
      <c r="H187" s="235"/>
      <c r="I187" s="183"/>
      <c r="J187" s="184">
        <f>ROUND(I187*H187,2)</f>
        <v>0</v>
      </c>
      <c r="K187" s="180" t="s">
        <v>1</v>
      </c>
      <c r="L187" s="36"/>
      <c r="M187" s="185" t="s">
        <v>1</v>
      </c>
      <c r="N187" s="186" t="s">
        <v>42</v>
      </c>
      <c r="O187" s="72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AR187" s="189" t="s">
        <v>139</v>
      </c>
      <c r="AT187" s="189" t="s">
        <v>135</v>
      </c>
      <c r="AU187" s="189" t="s">
        <v>144</v>
      </c>
      <c r="AY187" s="17" t="s">
        <v>132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85</v>
      </c>
      <c r="BK187" s="190">
        <f>ROUND(I187*H187,2)</f>
        <v>0</v>
      </c>
      <c r="BL187" s="17" t="s">
        <v>139</v>
      </c>
      <c r="BM187" s="189" t="s">
        <v>691</v>
      </c>
    </row>
    <row r="188" s="1" customFormat="1" ht="16.5" customHeight="1">
      <c r="B188" s="177"/>
      <c r="C188" s="178" t="s">
        <v>483</v>
      </c>
      <c r="D188" s="178" t="s">
        <v>135</v>
      </c>
      <c r="E188" s="179" t="s">
        <v>1327</v>
      </c>
      <c r="F188" s="180" t="s">
        <v>1328</v>
      </c>
      <c r="G188" s="181" t="s">
        <v>1326</v>
      </c>
      <c r="H188" s="235"/>
      <c r="I188" s="183"/>
      <c r="J188" s="184">
        <f>ROUND(I188*H188,2)</f>
        <v>0</v>
      </c>
      <c r="K188" s="180" t="s">
        <v>1</v>
      </c>
      <c r="L188" s="36"/>
      <c r="M188" s="185" t="s">
        <v>1</v>
      </c>
      <c r="N188" s="186" t="s">
        <v>42</v>
      </c>
      <c r="O188" s="72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AR188" s="189" t="s">
        <v>139</v>
      </c>
      <c r="AT188" s="189" t="s">
        <v>135</v>
      </c>
      <c r="AU188" s="189" t="s">
        <v>144</v>
      </c>
      <c r="AY188" s="17" t="s">
        <v>132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85</v>
      </c>
      <c r="BK188" s="190">
        <f>ROUND(I188*H188,2)</f>
        <v>0</v>
      </c>
      <c r="BL188" s="17" t="s">
        <v>139</v>
      </c>
      <c r="BM188" s="189" t="s">
        <v>700</v>
      </c>
    </row>
    <row r="189" s="11" customFormat="1" ht="25.92" customHeight="1">
      <c r="B189" s="164"/>
      <c r="D189" s="165" t="s">
        <v>76</v>
      </c>
      <c r="E189" s="166" t="s">
        <v>1329</v>
      </c>
      <c r="F189" s="166" t="s">
        <v>1330</v>
      </c>
      <c r="I189" s="167"/>
      <c r="J189" s="168">
        <f>BK189</f>
        <v>0</v>
      </c>
      <c r="L189" s="164"/>
      <c r="M189" s="169"/>
      <c r="N189" s="170"/>
      <c r="O189" s="170"/>
      <c r="P189" s="171">
        <f>P190</f>
        <v>0</v>
      </c>
      <c r="Q189" s="170"/>
      <c r="R189" s="171">
        <f>R190</f>
        <v>0</v>
      </c>
      <c r="S189" s="170"/>
      <c r="T189" s="172">
        <f>T190</f>
        <v>0</v>
      </c>
      <c r="AR189" s="165" t="s">
        <v>85</v>
      </c>
      <c r="AT189" s="173" t="s">
        <v>76</v>
      </c>
      <c r="AU189" s="173" t="s">
        <v>77</v>
      </c>
      <c r="AY189" s="165" t="s">
        <v>132</v>
      </c>
      <c r="BK189" s="174">
        <f>BK190</f>
        <v>0</v>
      </c>
    </row>
    <row r="190" s="11" customFormat="1" ht="22.8" customHeight="1">
      <c r="B190" s="164"/>
      <c r="D190" s="165" t="s">
        <v>76</v>
      </c>
      <c r="E190" s="175" t="s">
        <v>1331</v>
      </c>
      <c r="F190" s="175" t="s">
        <v>1332</v>
      </c>
      <c r="I190" s="167"/>
      <c r="J190" s="176">
        <f>BK190</f>
        <v>0</v>
      </c>
      <c r="L190" s="164"/>
      <c r="M190" s="169"/>
      <c r="N190" s="170"/>
      <c r="O190" s="170"/>
      <c r="P190" s="171">
        <f>P191+P192+P197+P200+P204</f>
        <v>0</v>
      </c>
      <c r="Q190" s="170"/>
      <c r="R190" s="171">
        <f>R191+R192+R197+R200+R204</f>
        <v>0</v>
      </c>
      <c r="S190" s="170"/>
      <c r="T190" s="172">
        <f>T191+T192+T197+T200+T204</f>
        <v>0</v>
      </c>
      <c r="AR190" s="165" t="s">
        <v>85</v>
      </c>
      <c r="AT190" s="173" t="s">
        <v>76</v>
      </c>
      <c r="AU190" s="173" t="s">
        <v>85</v>
      </c>
      <c r="AY190" s="165" t="s">
        <v>132</v>
      </c>
      <c r="BK190" s="174">
        <f>BK191+BK192+BK197+BK200+BK204</f>
        <v>0</v>
      </c>
    </row>
    <row r="191" s="1" customFormat="1" ht="16.5" customHeight="1">
      <c r="B191" s="177"/>
      <c r="C191" s="178" t="s">
        <v>490</v>
      </c>
      <c r="D191" s="178" t="s">
        <v>135</v>
      </c>
      <c r="E191" s="179" t="s">
        <v>1333</v>
      </c>
      <c r="F191" s="180" t="s">
        <v>1334</v>
      </c>
      <c r="G191" s="181" t="s">
        <v>232</v>
      </c>
      <c r="H191" s="182">
        <v>30</v>
      </c>
      <c r="I191" s="183"/>
      <c r="J191" s="184">
        <f>ROUND(I191*H191,2)</f>
        <v>0</v>
      </c>
      <c r="K191" s="180" t="s">
        <v>1</v>
      </c>
      <c r="L191" s="36"/>
      <c r="M191" s="185" t="s">
        <v>1</v>
      </c>
      <c r="N191" s="186" t="s">
        <v>42</v>
      </c>
      <c r="O191" s="72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AR191" s="189" t="s">
        <v>139</v>
      </c>
      <c r="AT191" s="189" t="s">
        <v>135</v>
      </c>
      <c r="AU191" s="189" t="s">
        <v>87</v>
      </c>
      <c r="AY191" s="17" t="s">
        <v>132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85</v>
      </c>
      <c r="BK191" s="190">
        <f>ROUND(I191*H191,2)</f>
        <v>0</v>
      </c>
      <c r="BL191" s="17" t="s">
        <v>139</v>
      </c>
      <c r="BM191" s="189" t="s">
        <v>710</v>
      </c>
    </row>
    <row r="192" s="11" customFormat="1" ht="20.88" customHeight="1">
      <c r="B192" s="164"/>
      <c r="D192" s="165" t="s">
        <v>76</v>
      </c>
      <c r="E192" s="175" t="s">
        <v>1335</v>
      </c>
      <c r="F192" s="175" t="s">
        <v>1336</v>
      </c>
      <c r="I192" s="167"/>
      <c r="J192" s="176">
        <f>BK192</f>
        <v>0</v>
      </c>
      <c r="L192" s="164"/>
      <c r="M192" s="169"/>
      <c r="N192" s="170"/>
      <c r="O192" s="170"/>
      <c r="P192" s="171">
        <f>SUM(P193:P196)</f>
        <v>0</v>
      </c>
      <c r="Q192" s="170"/>
      <c r="R192" s="171">
        <f>SUM(R193:R196)</f>
        <v>0</v>
      </c>
      <c r="S192" s="170"/>
      <c r="T192" s="172">
        <f>SUM(T193:T196)</f>
        <v>0</v>
      </c>
      <c r="AR192" s="165" t="s">
        <v>85</v>
      </c>
      <c r="AT192" s="173" t="s">
        <v>76</v>
      </c>
      <c r="AU192" s="173" t="s">
        <v>87</v>
      </c>
      <c r="AY192" s="165" t="s">
        <v>132</v>
      </c>
      <c r="BK192" s="174">
        <f>SUM(BK193:BK196)</f>
        <v>0</v>
      </c>
    </row>
    <row r="193" s="1" customFormat="1" ht="16.5" customHeight="1">
      <c r="B193" s="177"/>
      <c r="C193" s="178" t="s">
        <v>494</v>
      </c>
      <c r="D193" s="178" t="s">
        <v>135</v>
      </c>
      <c r="E193" s="179" t="s">
        <v>1337</v>
      </c>
      <c r="F193" s="180" t="s">
        <v>1338</v>
      </c>
      <c r="G193" s="181" t="s">
        <v>232</v>
      </c>
      <c r="H193" s="182">
        <v>40</v>
      </c>
      <c r="I193" s="183"/>
      <c r="J193" s="184">
        <f>ROUND(I193*H193,2)</f>
        <v>0</v>
      </c>
      <c r="K193" s="180" t="s">
        <v>1</v>
      </c>
      <c r="L193" s="36"/>
      <c r="M193" s="185" t="s">
        <v>1</v>
      </c>
      <c r="N193" s="186" t="s">
        <v>42</v>
      </c>
      <c r="O193" s="72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AR193" s="189" t="s">
        <v>139</v>
      </c>
      <c r="AT193" s="189" t="s">
        <v>135</v>
      </c>
      <c r="AU193" s="189" t="s">
        <v>144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85</v>
      </c>
      <c r="BK193" s="190">
        <f>ROUND(I193*H193,2)</f>
        <v>0</v>
      </c>
      <c r="BL193" s="17" t="s">
        <v>139</v>
      </c>
      <c r="BM193" s="189" t="s">
        <v>723</v>
      </c>
    </row>
    <row r="194" s="1" customFormat="1" ht="16.5" customHeight="1">
      <c r="B194" s="177"/>
      <c r="C194" s="178" t="s">
        <v>498</v>
      </c>
      <c r="D194" s="178" t="s">
        <v>135</v>
      </c>
      <c r="E194" s="179" t="s">
        <v>1339</v>
      </c>
      <c r="F194" s="180" t="s">
        <v>1340</v>
      </c>
      <c r="G194" s="181" t="s">
        <v>232</v>
      </c>
      <c r="H194" s="182">
        <v>50</v>
      </c>
      <c r="I194" s="183"/>
      <c r="J194" s="184">
        <f>ROUND(I194*H194,2)</f>
        <v>0</v>
      </c>
      <c r="K194" s="180" t="s">
        <v>1</v>
      </c>
      <c r="L194" s="36"/>
      <c r="M194" s="185" t="s">
        <v>1</v>
      </c>
      <c r="N194" s="186" t="s">
        <v>42</v>
      </c>
      <c r="O194" s="72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AR194" s="189" t="s">
        <v>139</v>
      </c>
      <c r="AT194" s="189" t="s">
        <v>135</v>
      </c>
      <c r="AU194" s="189" t="s">
        <v>144</v>
      </c>
      <c r="AY194" s="17" t="s">
        <v>132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85</v>
      </c>
      <c r="BK194" s="190">
        <f>ROUND(I194*H194,2)</f>
        <v>0</v>
      </c>
      <c r="BL194" s="17" t="s">
        <v>139</v>
      </c>
      <c r="BM194" s="189" t="s">
        <v>731</v>
      </c>
    </row>
    <row r="195" s="1" customFormat="1" ht="16.5" customHeight="1">
      <c r="B195" s="177"/>
      <c r="C195" s="178" t="s">
        <v>503</v>
      </c>
      <c r="D195" s="178" t="s">
        <v>135</v>
      </c>
      <c r="E195" s="179" t="s">
        <v>1341</v>
      </c>
      <c r="F195" s="180" t="s">
        <v>1342</v>
      </c>
      <c r="G195" s="181" t="s">
        <v>232</v>
      </c>
      <c r="H195" s="182">
        <v>25</v>
      </c>
      <c r="I195" s="183"/>
      <c r="J195" s="184">
        <f>ROUND(I195*H195,2)</f>
        <v>0</v>
      </c>
      <c r="K195" s="180" t="s">
        <v>1</v>
      </c>
      <c r="L195" s="36"/>
      <c r="M195" s="185" t="s">
        <v>1</v>
      </c>
      <c r="N195" s="186" t="s">
        <v>42</v>
      </c>
      <c r="O195" s="72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AR195" s="189" t="s">
        <v>139</v>
      </c>
      <c r="AT195" s="189" t="s">
        <v>135</v>
      </c>
      <c r="AU195" s="189" t="s">
        <v>144</v>
      </c>
      <c r="AY195" s="17" t="s">
        <v>132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85</v>
      </c>
      <c r="BK195" s="190">
        <f>ROUND(I195*H195,2)</f>
        <v>0</v>
      </c>
      <c r="BL195" s="17" t="s">
        <v>139</v>
      </c>
      <c r="BM195" s="189" t="s">
        <v>741</v>
      </c>
    </row>
    <row r="196" s="1" customFormat="1" ht="24" customHeight="1">
      <c r="B196" s="177"/>
      <c r="C196" s="178" t="s">
        <v>507</v>
      </c>
      <c r="D196" s="178" t="s">
        <v>135</v>
      </c>
      <c r="E196" s="179" t="s">
        <v>1343</v>
      </c>
      <c r="F196" s="180" t="s">
        <v>1344</v>
      </c>
      <c r="G196" s="181" t="s">
        <v>232</v>
      </c>
      <c r="H196" s="182">
        <v>70</v>
      </c>
      <c r="I196" s="183"/>
      <c r="J196" s="184">
        <f>ROUND(I196*H196,2)</f>
        <v>0</v>
      </c>
      <c r="K196" s="180" t="s">
        <v>1</v>
      </c>
      <c r="L196" s="36"/>
      <c r="M196" s="185" t="s">
        <v>1</v>
      </c>
      <c r="N196" s="186" t="s">
        <v>42</v>
      </c>
      <c r="O196" s="72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AR196" s="189" t="s">
        <v>139</v>
      </c>
      <c r="AT196" s="189" t="s">
        <v>135</v>
      </c>
      <c r="AU196" s="189" t="s">
        <v>144</v>
      </c>
      <c r="AY196" s="17" t="s">
        <v>132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85</v>
      </c>
      <c r="BK196" s="190">
        <f>ROUND(I196*H196,2)</f>
        <v>0</v>
      </c>
      <c r="BL196" s="17" t="s">
        <v>139</v>
      </c>
      <c r="BM196" s="189" t="s">
        <v>752</v>
      </c>
    </row>
    <row r="197" s="11" customFormat="1" ht="20.88" customHeight="1">
      <c r="B197" s="164"/>
      <c r="D197" s="165" t="s">
        <v>76</v>
      </c>
      <c r="E197" s="175" t="s">
        <v>1345</v>
      </c>
      <c r="F197" s="175" t="s">
        <v>1346</v>
      </c>
      <c r="I197" s="167"/>
      <c r="J197" s="176">
        <f>BK197</f>
        <v>0</v>
      </c>
      <c r="L197" s="164"/>
      <c r="M197" s="169"/>
      <c r="N197" s="170"/>
      <c r="O197" s="170"/>
      <c r="P197" s="171">
        <f>SUM(P198:P199)</f>
        <v>0</v>
      </c>
      <c r="Q197" s="170"/>
      <c r="R197" s="171">
        <f>SUM(R198:R199)</f>
        <v>0</v>
      </c>
      <c r="S197" s="170"/>
      <c r="T197" s="172">
        <f>SUM(T198:T199)</f>
        <v>0</v>
      </c>
      <c r="AR197" s="165" t="s">
        <v>85</v>
      </c>
      <c r="AT197" s="173" t="s">
        <v>76</v>
      </c>
      <c r="AU197" s="173" t="s">
        <v>87</v>
      </c>
      <c r="AY197" s="165" t="s">
        <v>132</v>
      </c>
      <c r="BK197" s="174">
        <f>SUM(BK198:BK199)</f>
        <v>0</v>
      </c>
    </row>
    <row r="198" s="1" customFormat="1" ht="24" customHeight="1">
      <c r="B198" s="177"/>
      <c r="C198" s="178" t="s">
        <v>512</v>
      </c>
      <c r="D198" s="178" t="s">
        <v>135</v>
      </c>
      <c r="E198" s="179" t="s">
        <v>1347</v>
      </c>
      <c r="F198" s="180" t="s">
        <v>1348</v>
      </c>
      <c r="G198" s="181" t="s">
        <v>232</v>
      </c>
      <c r="H198" s="182">
        <v>75</v>
      </c>
      <c r="I198" s="183"/>
      <c r="J198" s="184">
        <f>ROUND(I198*H198,2)</f>
        <v>0</v>
      </c>
      <c r="K198" s="180" t="s">
        <v>1</v>
      </c>
      <c r="L198" s="36"/>
      <c r="M198" s="185" t="s">
        <v>1</v>
      </c>
      <c r="N198" s="186" t="s">
        <v>42</v>
      </c>
      <c r="O198" s="72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AR198" s="189" t="s">
        <v>139</v>
      </c>
      <c r="AT198" s="189" t="s">
        <v>135</v>
      </c>
      <c r="AU198" s="189" t="s">
        <v>144</v>
      </c>
      <c r="AY198" s="17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85</v>
      </c>
      <c r="BK198" s="190">
        <f>ROUND(I198*H198,2)</f>
        <v>0</v>
      </c>
      <c r="BL198" s="17" t="s">
        <v>139</v>
      </c>
      <c r="BM198" s="189" t="s">
        <v>763</v>
      </c>
    </row>
    <row r="199" s="1" customFormat="1" ht="16.5" customHeight="1">
      <c r="B199" s="177"/>
      <c r="C199" s="178" t="s">
        <v>516</v>
      </c>
      <c r="D199" s="178" t="s">
        <v>135</v>
      </c>
      <c r="E199" s="179" t="s">
        <v>1349</v>
      </c>
      <c r="F199" s="180" t="s">
        <v>1350</v>
      </c>
      <c r="G199" s="181" t="s">
        <v>1042</v>
      </c>
      <c r="H199" s="182">
        <v>27</v>
      </c>
      <c r="I199" s="183"/>
      <c r="J199" s="184">
        <f>ROUND(I199*H199,2)</f>
        <v>0</v>
      </c>
      <c r="K199" s="180" t="s">
        <v>1</v>
      </c>
      <c r="L199" s="36"/>
      <c r="M199" s="185" t="s">
        <v>1</v>
      </c>
      <c r="N199" s="186" t="s">
        <v>42</v>
      </c>
      <c r="O199" s="72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AR199" s="189" t="s">
        <v>139</v>
      </c>
      <c r="AT199" s="189" t="s">
        <v>135</v>
      </c>
      <c r="AU199" s="189" t="s">
        <v>144</v>
      </c>
      <c r="AY199" s="17" t="s">
        <v>132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85</v>
      </c>
      <c r="BK199" s="190">
        <f>ROUND(I199*H199,2)</f>
        <v>0</v>
      </c>
      <c r="BL199" s="17" t="s">
        <v>139</v>
      </c>
      <c r="BM199" s="189" t="s">
        <v>776</v>
      </c>
    </row>
    <row r="200" s="11" customFormat="1" ht="20.88" customHeight="1">
      <c r="B200" s="164"/>
      <c r="D200" s="165" t="s">
        <v>76</v>
      </c>
      <c r="E200" s="175" t="s">
        <v>1351</v>
      </c>
      <c r="F200" s="175" t="s">
        <v>1352</v>
      </c>
      <c r="I200" s="167"/>
      <c r="J200" s="176">
        <f>BK200</f>
        <v>0</v>
      </c>
      <c r="L200" s="164"/>
      <c r="M200" s="169"/>
      <c r="N200" s="170"/>
      <c r="O200" s="170"/>
      <c r="P200" s="171">
        <f>SUM(P201:P203)</f>
        <v>0</v>
      </c>
      <c r="Q200" s="170"/>
      <c r="R200" s="171">
        <f>SUM(R201:R203)</f>
        <v>0</v>
      </c>
      <c r="S200" s="170"/>
      <c r="T200" s="172">
        <f>SUM(T201:T203)</f>
        <v>0</v>
      </c>
      <c r="AR200" s="165" t="s">
        <v>85</v>
      </c>
      <c r="AT200" s="173" t="s">
        <v>76</v>
      </c>
      <c r="AU200" s="173" t="s">
        <v>87</v>
      </c>
      <c r="AY200" s="165" t="s">
        <v>132</v>
      </c>
      <c r="BK200" s="174">
        <f>SUM(BK201:BK203)</f>
        <v>0</v>
      </c>
    </row>
    <row r="201" s="1" customFormat="1" ht="16.5" customHeight="1">
      <c r="B201" s="177"/>
      <c r="C201" s="178" t="s">
        <v>521</v>
      </c>
      <c r="D201" s="178" t="s">
        <v>135</v>
      </c>
      <c r="E201" s="179" t="s">
        <v>1353</v>
      </c>
      <c r="F201" s="180" t="s">
        <v>1354</v>
      </c>
      <c r="G201" s="181" t="s">
        <v>1042</v>
      </c>
      <c r="H201" s="182">
        <v>6</v>
      </c>
      <c r="I201" s="183"/>
      <c r="J201" s="184">
        <f>ROUND(I201*H201,2)</f>
        <v>0</v>
      </c>
      <c r="K201" s="180" t="s">
        <v>1</v>
      </c>
      <c r="L201" s="36"/>
      <c r="M201" s="185" t="s">
        <v>1</v>
      </c>
      <c r="N201" s="186" t="s">
        <v>42</v>
      </c>
      <c r="O201" s="72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AR201" s="189" t="s">
        <v>139</v>
      </c>
      <c r="AT201" s="189" t="s">
        <v>135</v>
      </c>
      <c r="AU201" s="189" t="s">
        <v>144</v>
      </c>
      <c r="AY201" s="17" t="s">
        <v>132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85</v>
      </c>
      <c r="BK201" s="190">
        <f>ROUND(I201*H201,2)</f>
        <v>0</v>
      </c>
      <c r="BL201" s="17" t="s">
        <v>139</v>
      </c>
      <c r="BM201" s="189" t="s">
        <v>786</v>
      </c>
    </row>
    <row r="202" s="1" customFormat="1" ht="16.5" customHeight="1">
      <c r="B202" s="177"/>
      <c r="C202" s="178" t="s">
        <v>526</v>
      </c>
      <c r="D202" s="178" t="s">
        <v>135</v>
      </c>
      <c r="E202" s="179" t="s">
        <v>1355</v>
      </c>
      <c r="F202" s="180" t="s">
        <v>1334</v>
      </c>
      <c r="G202" s="181" t="s">
        <v>1042</v>
      </c>
      <c r="H202" s="182">
        <v>2</v>
      </c>
      <c r="I202" s="183"/>
      <c r="J202" s="184">
        <f>ROUND(I202*H202,2)</f>
        <v>0</v>
      </c>
      <c r="K202" s="180" t="s">
        <v>1</v>
      </c>
      <c r="L202" s="36"/>
      <c r="M202" s="185" t="s">
        <v>1</v>
      </c>
      <c r="N202" s="186" t="s">
        <v>42</v>
      </c>
      <c r="O202" s="72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AR202" s="189" t="s">
        <v>139</v>
      </c>
      <c r="AT202" s="189" t="s">
        <v>135</v>
      </c>
      <c r="AU202" s="189" t="s">
        <v>144</v>
      </c>
      <c r="AY202" s="17" t="s">
        <v>132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85</v>
      </c>
      <c r="BK202" s="190">
        <f>ROUND(I202*H202,2)</f>
        <v>0</v>
      </c>
      <c r="BL202" s="17" t="s">
        <v>139</v>
      </c>
      <c r="BM202" s="189" t="s">
        <v>796</v>
      </c>
    </row>
    <row r="203" s="1" customFormat="1" ht="16.5" customHeight="1">
      <c r="B203" s="177"/>
      <c r="C203" s="178" t="s">
        <v>532</v>
      </c>
      <c r="D203" s="178" t="s">
        <v>135</v>
      </c>
      <c r="E203" s="179" t="s">
        <v>1356</v>
      </c>
      <c r="F203" s="180" t="s">
        <v>1357</v>
      </c>
      <c r="G203" s="181" t="s">
        <v>1042</v>
      </c>
      <c r="H203" s="182">
        <v>1</v>
      </c>
      <c r="I203" s="183"/>
      <c r="J203" s="184">
        <f>ROUND(I203*H203,2)</f>
        <v>0</v>
      </c>
      <c r="K203" s="180" t="s">
        <v>1</v>
      </c>
      <c r="L203" s="36"/>
      <c r="M203" s="185" t="s">
        <v>1</v>
      </c>
      <c r="N203" s="186" t="s">
        <v>42</v>
      </c>
      <c r="O203" s="72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AR203" s="189" t="s">
        <v>139</v>
      </c>
      <c r="AT203" s="189" t="s">
        <v>135</v>
      </c>
      <c r="AU203" s="189" t="s">
        <v>144</v>
      </c>
      <c r="AY203" s="17" t="s">
        <v>132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85</v>
      </c>
      <c r="BK203" s="190">
        <f>ROUND(I203*H203,2)</f>
        <v>0</v>
      </c>
      <c r="BL203" s="17" t="s">
        <v>139</v>
      </c>
      <c r="BM203" s="189" t="s">
        <v>806</v>
      </c>
    </row>
    <row r="204" s="11" customFormat="1" ht="20.88" customHeight="1">
      <c r="B204" s="164"/>
      <c r="D204" s="165" t="s">
        <v>76</v>
      </c>
      <c r="E204" s="175" t="s">
        <v>1358</v>
      </c>
      <c r="F204" s="175" t="s">
        <v>1359</v>
      </c>
      <c r="I204" s="167"/>
      <c r="J204" s="176">
        <f>BK204</f>
        <v>0</v>
      </c>
      <c r="L204" s="164"/>
      <c r="M204" s="169"/>
      <c r="N204" s="170"/>
      <c r="O204" s="170"/>
      <c r="P204" s="171">
        <f>SUM(P205:P213)</f>
        <v>0</v>
      </c>
      <c r="Q204" s="170"/>
      <c r="R204" s="171">
        <f>SUM(R205:R213)</f>
        <v>0</v>
      </c>
      <c r="S204" s="170"/>
      <c r="T204" s="172">
        <f>SUM(T205:T213)</f>
        <v>0</v>
      </c>
      <c r="AR204" s="165" t="s">
        <v>85</v>
      </c>
      <c r="AT204" s="173" t="s">
        <v>76</v>
      </c>
      <c r="AU204" s="173" t="s">
        <v>87</v>
      </c>
      <c r="AY204" s="165" t="s">
        <v>132</v>
      </c>
      <c r="BK204" s="174">
        <f>SUM(BK205:BK213)</f>
        <v>0</v>
      </c>
    </row>
    <row r="205" s="1" customFormat="1" ht="16.5" customHeight="1">
      <c r="B205" s="177"/>
      <c r="C205" s="178" t="s">
        <v>537</v>
      </c>
      <c r="D205" s="178" t="s">
        <v>135</v>
      </c>
      <c r="E205" s="179" t="s">
        <v>1360</v>
      </c>
      <c r="F205" s="180" t="s">
        <v>1354</v>
      </c>
      <c r="G205" s="181" t="s">
        <v>1042</v>
      </c>
      <c r="H205" s="182">
        <v>7</v>
      </c>
      <c r="I205" s="183"/>
      <c r="J205" s="184">
        <f>ROUND(I205*H205,2)</f>
        <v>0</v>
      </c>
      <c r="K205" s="180" t="s">
        <v>1</v>
      </c>
      <c r="L205" s="36"/>
      <c r="M205" s="185" t="s">
        <v>1</v>
      </c>
      <c r="N205" s="186" t="s">
        <v>42</v>
      </c>
      <c r="O205" s="72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AR205" s="189" t="s">
        <v>139</v>
      </c>
      <c r="AT205" s="189" t="s">
        <v>135</v>
      </c>
      <c r="AU205" s="189" t="s">
        <v>144</v>
      </c>
      <c r="AY205" s="17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85</v>
      </c>
      <c r="BK205" s="190">
        <f>ROUND(I205*H205,2)</f>
        <v>0</v>
      </c>
      <c r="BL205" s="17" t="s">
        <v>139</v>
      </c>
      <c r="BM205" s="189" t="s">
        <v>817</v>
      </c>
    </row>
    <row r="206" s="1" customFormat="1" ht="16.5" customHeight="1">
      <c r="B206" s="177"/>
      <c r="C206" s="178" t="s">
        <v>541</v>
      </c>
      <c r="D206" s="178" t="s">
        <v>135</v>
      </c>
      <c r="E206" s="179" t="s">
        <v>1361</v>
      </c>
      <c r="F206" s="180" t="s">
        <v>1334</v>
      </c>
      <c r="G206" s="181" t="s">
        <v>1042</v>
      </c>
      <c r="H206" s="182">
        <v>3</v>
      </c>
      <c r="I206" s="183"/>
      <c r="J206" s="184">
        <f>ROUND(I206*H206,2)</f>
        <v>0</v>
      </c>
      <c r="K206" s="180" t="s">
        <v>1</v>
      </c>
      <c r="L206" s="36"/>
      <c r="M206" s="185" t="s">
        <v>1</v>
      </c>
      <c r="N206" s="186" t="s">
        <v>42</v>
      </c>
      <c r="O206" s="72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AR206" s="189" t="s">
        <v>139</v>
      </c>
      <c r="AT206" s="189" t="s">
        <v>135</v>
      </c>
      <c r="AU206" s="189" t="s">
        <v>144</v>
      </c>
      <c r="AY206" s="17" t="s">
        <v>132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85</v>
      </c>
      <c r="BK206" s="190">
        <f>ROUND(I206*H206,2)</f>
        <v>0</v>
      </c>
      <c r="BL206" s="17" t="s">
        <v>139</v>
      </c>
      <c r="BM206" s="189" t="s">
        <v>827</v>
      </c>
    </row>
    <row r="207" s="1" customFormat="1" ht="24" customHeight="1">
      <c r="B207" s="177"/>
      <c r="C207" s="178" t="s">
        <v>547</v>
      </c>
      <c r="D207" s="178" t="s">
        <v>135</v>
      </c>
      <c r="E207" s="179" t="s">
        <v>1362</v>
      </c>
      <c r="F207" s="180" t="s">
        <v>1363</v>
      </c>
      <c r="G207" s="181" t="s">
        <v>1042</v>
      </c>
      <c r="H207" s="182">
        <v>1</v>
      </c>
      <c r="I207" s="183"/>
      <c r="J207" s="184">
        <f>ROUND(I207*H207,2)</f>
        <v>0</v>
      </c>
      <c r="K207" s="180" t="s">
        <v>1</v>
      </c>
      <c r="L207" s="36"/>
      <c r="M207" s="185" t="s">
        <v>1</v>
      </c>
      <c r="N207" s="186" t="s">
        <v>42</v>
      </c>
      <c r="O207" s="72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AR207" s="189" t="s">
        <v>139</v>
      </c>
      <c r="AT207" s="189" t="s">
        <v>135</v>
      </c>
      <c r="AU207" s="189" t="s">
        <v>144</v>
      </c>
      <c r="AY207" s="17" t="s">
        <v>132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85</v>
      </c>
      <c r="BK207" s="190">
        <f>ROUND(I207*H207,2)</f>
        <v>0</v>
      </c>
      <c r="BL207" s="17" t="s">
        <v>139</v>
      </c>
      <c r="BM207" s="189" t="s">
        <v>838</v>
      </c>
    </row>
    <row r="208" s="1" customFormat="1" ht="16.5" customHeight="1">
      <c r="B208" s="177"/>
      <c r="C208" s="178" t="s">
        <v>552</v>
      </c>
      <c r="D208" s="178" t="s">
        <v>135</v>
      </c>
      <c r="E208" s="179" t="s">
        <v>1364</v>
      </c>
      <c r="F208" s="180" t="s">
        <v>1365</v>
      </c>
      <c r="G208" s="181" t="s">
        <v>232</v>
      </c>
      <c r="H208" s="182">
        <v>145</v>
      </c>
      <c r="I208" s="183"/>
      <c r="J208" s="184">
        <f>ROUND(I208*H208,2)</f>
        <v>0</v>
      </c>
      <c r="K208" s="180" t="s">
        <v>1</v>
      </c>
      <c r="L208" s="36"/>
      <c r="M208" s="185" t="s">
        <v>1</v>
      </c>
      <c r="N208" s="186" t="s">
        <v>42</v>
      </c>
      <c r="O208" s="72"/>
      <c r="P208" s="187">
        <f>O208*H208</f>
        <v>0</v>
      </c>
      <c r="Q208" s="187">
        <v>0</v>
      </c>
      <c r="R208" s="187">
        <f>Q208*H208</f>
        <v>0</v>
      </c>
      <c r="S208" s="187">
        <v>0</v>
      </c>
      <c r="T208" s="188">
        <f>S208*H208</f>
        <v>0</v>
      </c>
      <c r="AR208" s="189" t="s">
        <v>139</v>
      </c>
      <c r="AT208" s="189" t="s">
        <v>135</v>
      </c>
      <c r="AU208" s="189" t="s">
        <v>144</v>
      </c>
      <c r="AY208" s="17" t="s">
        <v>132</v>
      </c>
      <c r="BE208" s="190">
        <f>IF(N208="základní",J208,0)</f>
        <v>0</v>
      </c>
      <c r="BF208" s="190">
        <f>IF(N208="snížená",J208,0)</f>
        <v>0</v>
      </c>
      <c r="BG208" s="190">
        <f>IF(N208="zákl. přenesená",J208,0)</f>
        <v>0</v>
      </c>
      <c r="BH208" s="190">
        <f>IF(N208="sníž. přenesená",J208,0)</f>
        <v>0</v>
      </c>
      <c r="BI208" s="190">
        <f>IF(N208="nulová",J208,0)</f>
        <v>0</v>
      </c>
      <c r="BJ208" s="17" t="s">
        <v>85</v>
      </c>
      <c r="BK208" s="190">
        <f>ROUND(I208*H208,2)</f>
        <v>0</v>
      </c>
      <c r="BL208" s="17" t="s">
        <v>139</v>
      </c>
      <c r="BM208" s="189" t="s">
        <v>848</v>
      </c>
    </row>
    <row r="209" s="1" customFormat="1" ht="16.5" customHeight="1">
      <c r="B209" s="177"/>
      <c r="C209" s="178" t="s">
        <v>557</v>
      </c>
      <c r="D209" s="178" t="s">
        <v>135</v>
      </c>
      <c r="E209" s="179" t="s">
        <v>1366</v>
      </c>
      <c r="F209" s="180" t="s">
        <v>1367</v>
      </c>
      <c r="G209" s="181" t="s">
        <v>232</v>
      </c>
      <c r="H209" s="182">
        <v>145</v>
      </c>
      <c r="I209" s="183"/>
      <c r="J209" s="184">
        <f>ROUND(I209*H209,2)</f>
        <v>0</v>
      </c>
      <c r="K209" s="180" t="s">
        <v>1</v>
      </c>
      <c r="L209" s="36"/>
      <c r="M209" s="185" t="s">
        <v>1</v>
      </c>
      <c r="N209" s="186" t="s">
        <v>42</v>
      </c>
      <c r="O209" s="72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AR209" s="189" t="s">
        <v>139</v>
      </c>
      <c r="AT209" s="189" t="s">
        <v>135</v>
      </c>
      <c r="AU209" s="189" t="s">
        <v>144</v>
      </c>
      <c r="AY209" s="17" t="s">
        <v>132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85</v>
      </c>
      <c r="BK209" s="190">
        <f>ROUND(I209*H209,2)</f>
        <v>0</v>
      </c>
      <c r="BL209" s="17" t="s">
        <v>139</v>
      </c>
      <c r="BM209" s="189" t="s">
        <v>859</v>
      </c>
    </row>
    <row r="210" s="1" customFormat="1" ht="16.5" customHeight="1">
      <c r="B210" s="177"/>
      <c r="C210" s="178" t="s">
        <v>562</v>
      </c>
      <c r="D210" s="178" t="s">
        <v>135</v>
      </c>
      <c r="E210" s="179" t="s">
        <v>1368</v>
      </c>
      <c r="F210" s="180" t="s">
        <v>1369</v>
      </c>
      <c r="G210" s="181" t="s">
        <v>1042</v>
      </c>
      <c r="H210" s="182">
        <v>1</v>
      </c>
      <c r="I210" s="183"/>
      <c r="J210" s="184">
        <f>ROUND(I210*H210,2)</f>
        <v>0</v>
      </c>
      <c r="K210" s="180" t="s">
        <v>1</v>
      </c>
      <c r="L210" s="36"/>
      <c r="M210" s="185" t="s">
        <v>1</v>
      </c>
      <c r="N210" s="186" t="s">
        <v>42</v>
      </c>
      <c r="O210" s="72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AR210" s="189" t="s">
        <v>139</v>
      </c>
      <c r="AT210" s="189" t="s">
        <v>135</v>
      </c>
      <c r="AU210" s="189" t="s">
        <v>144</v>
      </c>
      <c r="AY210" s="17" t="s">
        <v>132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85</v>
      </c>
      <c r="BK210" s="190">
        <f>ROUND(I210*H210,2)</f>
        <v>0</v>
      </c>
      <c r="BL210" s="17" t="s">
        <v>139</v>
      </c>
      <c r="BM210" s="189" t="s">
        <v>869</v>
      </c>
    </row>
    <row r="211" s="1" customFormat="1" ht="24" customHeight="1">
      <c r="B211" s="177"/>
      <c r="C211" s="178" t="s">
        <v>567</v>
      </c>
      <c r="D211" s="178" t="s">
        <v>135</v>
      </c>
      <c r="E211" s="179" t="s">
        <v>1370</v>
      </c>
      <c r="F211" s="180" t="s">
        <v>1371</v>
      </c>
      <c r="G211" s="181" t="s">
        <v>1042</v>
      </c>
      <c r="H211" s="182">
        <v>3</v>
      </c>
      <c r="I211" s="183"/>
      <c r="J211" s="184">
        <f>ROUND(I211*H211,2)</f>
        <v>0</v>
      </c>
      <c r="K211" s="180" t="s">
        <v>1</v>
      </c>
      <c r="L211" s="36"/>
      <c r="M211" s="185" t="s">
        <v>1</v>
      </c>
      <c r="N211" s="186" t="s">
        <v>42</v>
      </c>
      <c r="O211" s="72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AR211" s="189" t="s">
        <v>139</v>
      </c>
      <c r="AT211" s="189" t="s">
        <v>135</v>
      </c>
      <c r="AU211" s="189" t="s">
        <v>144</v>
      </c>
      <c r="AY211" s="17" t="s">
        <v>132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85</v>
      </c>
      <c r="BK211" s="190">
        <f>ROUND(I211*H211,2)</f>
        <v>0</v>
      </c>
      <c r="BL211" s="17" t="s">
        <v>139</v>
      </c>
      <c r="BM211" s="189" t="s">
        <v>880</v>
      </c>
    </row>
    <row r="212" s="1" customFormat="1" ht="16.5" customHeight="1">
      <c r="B212" s="177"/>
      <c r="C212" s="178" t="s">
        <v>571</v>
      </c>
      <c r="D212" s="178" t="s">
        <v>135</v>
      </c>
      <c r="E212" s="179" t="s">
        <v>1372</v>
      </c>
      <c r="F212" s="180" t="s">
        <v>1373</v>
      </c>
      <c r="G212" s="181" t="s">
        <v>1326</v>
      </c>
      <c r="H212" s="235"/>
      <c r="I212" s="183"/>
      <c r="J212" s="184">
        <f>ROUND(I212*H212,2)</f>
        <v>0</v>
      </c>
      <c r="K212" s="180" t="s">
        <v>1</v>
      </c>
      <c r="L212" s="36"/>
      <c r="M212" s="185" t="s">
        <v>1</v>
      </c>
      <c r="N212" s="186" t="s">
        <v>42</v>
      </c>
      <c r="O212" s="72"/>
      <c r="P212" s="187">
        <f>O212*H212</f>
        <v>0</v>
      </c>
      <c r="Q212" s="187">
        <v>0</v>
      </c>
      <c r="R212" s="187">
        <f>Q212*H212</f>
        <v>0</v>
      </c>
      <c r="S212" s="187">
        <v>0</v>
      </c>
      <c r="T212" s="188">
        <f>S212*H212</f>
        <v>0</v>
      </c>
      <c r="AR212" s="189" t="s">
        <v>139</v>
      </c>
      <c r="AT212" s="189" t="s">
        <v>135</v>
      </c>
      <c r="AU212" s="189" t="s">
        <v>144</v>
      </c>
      <c r="AY212" s="17" t="s">
        <v>132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85</v>
      </c>
      <c r="BK212" s="190">
        <f>ROUND(I212*H212,2)</f>
        <v>0</v>
      </c>
      <c r="BL212" s="17" t="s">
        <v>139</v>
      </c>
      <c r="BM212" s="189" t="s">
        <v>890</v>
      </c>
    </row>
    <row r="213" s="1" customFormat="1" ht="16.5" customHeight="1">
      <c r="B213" s="177"/>
      <c r="C213" s="178" t="s">
        <v>576</v>
      </c>
      <c r="D213" s="178" t="s">
        <v>135</v>
      </c>
      <c r="E213" s="179" t="s">
        <v>1374</v>
      </c>
      <c r="F213" s="180" t="s">
        <v>1375</v>
      </c>
      <c r="G213" s="181" t="s">
        <v>1326</v>
      </c>
      <c r="H213" s="235"/>
      <c r="I213" s="183"/>
      <c r="J213" s="184">
        <f>ROUND(I213*H213,2)</f>
        <v>0</v>
      </c>
      <c r="K213" s="180" t="s">
        <v>1</v>
      </c>
      <c r="L213" s="36"/>
      <c r="M213" s="185" t="s">
        <v>1</v>
      </c>
      <c r="N213" s="186" t="s">
        <v>42</v>
      </c>
      <c r="O213" s="72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AR213" s="189" t="s">
        <v>139</v>
      </c>
      <c r="AT213" s="189" t="s">
        <v>135</v>
      </c>
      <c r="AU213" s="189" t="s">
        <v>144</v>
      </c>
      <c r="AY213" s="17" t="s">
        <v>132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85</v>
      </c>
      <c r="BK213" s="190">
        <f>ROUND(I213*H213,2)</f>
        <v>0</v>
      </c>
      <c r="BL213" s="17" t="s">
        <v>139</v>
      </c>
      <c r="BM213" s="189" t="s">
        <v>900</v>
      </c>
    </row>
    <row r="214" s="11" customFormat="1" ht="25.92" customHeight="1">
      <c r="B214" s="164"/>
      <c r="D214" s="165" t="s">
        <v>76</v>
      </c>
      <c r="E214" s="166" t="s">
        <v>1376</v>
      </c>
      <c r="F214" s="166" t="s">
        <v>1377</v>
      </c>
      <c r="I214" s="167"/>
      <c r="J214" s="168">
        <f>BK214</f>
        <v>0</v>
      </c>
      <c r="L214" s="164"/>
      <c r="M214" s="169"/>
      <c r="N214" s="170"/>
      <c r="O214" s="170"/>
      <c r="P214" s="171">
        <f>SUM(P215:P225)</f>
        <v>0</v>
      </c>
      <c r="Q214" s="170"/>
      <c r="R214" s="171">
        <f>SUM(R215:R225)</f>
        <v>0</v>
      </c>
      <c r="S214" s="170"/>
      <c r="T214" s="172">
        <f>SUM(T215:T225)</f>
        <v>0</v>
      </c>
      <c r="AR214" s="165" t="s">
        <v>85</v>
      </c>
      <c r="AT214" s="173" t="s">
        <v>76</v>
      </c>
      <c r="AU214" s="173" t="s">
        <v>77</v>
      </c>
      <c r="AY214" s="165" t="s">
        <v>132</v>
      </c>
      <c r="BK214" s="174">
        <f>SUM(BK215:BK225)</f>
        <v>0</v>
      </c>
    </row>
    <row r="215" s="1" customFormat="1" ht="24" customHeight="1">
      <c r="B215" s="177"/>
      <c r="C215" s="178" t="s">
        <v>581</v>
      </c>
      <c r="D215" s="178" t="s">
        <v>135</v>
      </c>
      <c r="E215" s="179" t="s">
        <v>1378</v>
      </c>
      <c r="F215" s="180" t="s">
        <v>1379</v>
      </c>
      <c r="G215" s="181" t="s">
        <v>1380</v>
      </c>
      <c r="H215" s="182">
        <v>4</v>
      </c>
      <c r="I215" s="183"/>
      <c r="J215" s="184">
        <f>ROUND(I215*H215,2)</f>
        <v>0</v>
      </c>
      <c r="K215" s="180" t="s">
        <v>1</v>
      </c>
      <c r="L215" s="36"/>
      <c r="M215" s="185" t="s">
        <v>1</v>
      </c>
      <c r="N215" s="186" t="s">
        <v>42</v>
      </c>
      <c r="O215" s="72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AR215" s="189" t="s">
        <v>139</v>
      </c>
      <c r="AT215" s="189" t="s">
        <v>135</v>
      </c>
      <c r="AU215" s="189" t="s">
        <v>85</v>
      </c>
      <c r="AY215" s="17" t="s">
        <v>132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85</v>
      </c>
      <c r="BK215" s="190">
        <f>ROUND(I215*H215,2)</f>
        <v>0</v>
      </c>
      <c r="BL215" s="17" t="s">
        <v>139</v>
      </c>
      <c r="BM215" s="189" t="s">
        <v>913</v>
      </c>
    </row>
    <row r="216" s="1" customFormat="1" ht="24" customHeight="1">
      <c r="B216" s="177"/>
      <c r="C216" s="178" t="s">
        <v>586</v>
      </c>
      <c r="D216" s="178" t="s">
        <v>135</v>
      </c>
      <c r="E216" s="179" t="s">
        <v>1381</v>
      </c>
      <c r="F216" s="180" t="s">
        <v>1382</v>
      </c>
      <c r="G216" s="181" t="s">
        <v>1380</v>
      </c>
      <c r="H216" s="182">
        <v>1</v>
      </c>
      <c r="I216" s="183"/>
      <c r="J216" s="184">
        <f>ROUND(I216*H216,2)</f>
        <v>0</v>
      </c>
      <c r="K216" s="180" t="s">
        <v>1</v>
      </c>
      <c r="L216" s="36"/>
      <c r="M216" s="185" t="s">
        <v>1</v>
      </c>
      <c r="N216" s="186" t="s">
        <v>42</v>
      </c>
      <c r="O216" s="72"/>
      <c r="P216" s="187">
        <f>O216*H216</f>
        <v>0</v>
      </c>
      <c r="Q216" s="187">
        <v>0</v>
      </c>
      <c r="R216" s="187">
        <f>Q216*H216</f>
        <v>0</v>
      </c>
      <c r="S216" s="187">
        <v>0</v>
      </c>
      <c r="T216" s="188">
        <f>S216*H216</f>
        <v>0</v>
      </c>
      <c r="AR216" s="189" t="s">
        <v>139</v>
      </c>
      <c r="AT216" s="189" t="s">
        <v>135</v>
      </c>
      <c r="AU216" s="189" t="s">
        <v>85</v>
      </c>
      <c r="AY216" s="17" t="s">
        <v>132</v>
      </c>
      <c r="BE216" s="190">
        <f>IF(N216="základní",J216,0)</f>
        <v>0</v>
      </c>
      <c r="BF216" s="190">
        <f>IF(N216="snížená",J216,0)</f>
        <v>0</v>
      </c>
      <c r="BG216" s="190">
        <f>IF(N216="zákl. přenesená",J216,0)</f>
        <v>0</v>
      </c>
      <c r="BH216" s="190">
        <f>IF(N216="sníž. přenesená",J216,0)</f>
        <v>0</v>
      </c>
      <c r="BI216" s="190">
        <f>IF(N216="nulová",J216,0)</f>
        <v>0</v>
      </c>
      <c r="BJ216" s="17" t="s">
        <v>85</v>
      </c>
      <c r="BK216" s="190">
        <f>ROUND(I216*H216,2)</f>
        <v>0</v>
      </c>
      <c r="BL216" s="17" t="s">
        <v>139</v>
      </c>
      <c r="BM216" s="189" t="s">
        <v>933</v>
      </c>
    </row>
    <row r="217" s="1" customFormat="1" ht="36" customHeight="1">
      <c r="B217" s="177"/>
      <c r="C217" s="178" t="s">
        <v>591</v>
      </c>
      <c r="D217" s="178" t="s">
        <v>135</v>
      </c>
      <c r="E217" s="179" t="s">
        <v>1383</v>
      </c>
      <c r="F217" s="180" t="s">
        <v>1384</v>
      </c>
      <c r="G217" s="181" t="s">
        <v>1380</v>
      </c>
      <c r="H217" s="182">
        <v>1</v>
      </c>
      <c r="I217" s="183"/>
      <c r="J217" s="184">
        <f>ROUND(I217*H217,2)</f>
        <v>0</v>
      </c>
      <c r="K217" s="180" t="s">
        <v>1</v>
      </c>
      <c r="L217" s="36"/>
      <c r="M217" s="185" t="s">
        <v>1</v>
      </c>
      <c r="N217" s="186" t="s">
        <v>42</v>
      </c>
      <c r="O217" s="72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AR217" s="189" t="s">
        <v>139</v>
      </c>
      <c r="AT217" s="189" t="s">
        <v>135</v>
      </c>
      <c r="AU217" s="189" t="s">
        <v>85</v>
      </c>
      <c r="AY217" s="17" t="s">
        <v>132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85</v>
      </c>
      <c r="BK217" s="190">
        <f>ROUND(I217*H217,2)</f>
        <v>0</v>
      </c>
      <c r="BL217" s="17" t="s">
        <v>139</v>
      </c>
      <c r="BM217" s="189" t="s">
        <v>943</v>
      </c>
    </row>
    <row r="218" s="1" customFormat="1" ht="24" customHeight="1">
      <c r="B218" s="177"/>
      <c r="C218" s="178" t="s">
        <v>597</v>
      </c>
      <c r="D218" s="178" t="s">
        <v>135</v>
      </c>
      <c r="E218" s="179" t="s">
        <v>1385</v>
      </c>
      <c r="F218" s="180" t="s">
        <v>1386</v>
      </c>
      <c r="G218" s="181" t="s">
        <v>1380</v>
      </c>
      <c r="H218" s="182">
        <v>1</v>
      </c>
      <c r="I218" s="183"/>
      <c r="J218" s="184">
        <f>ROUND(I218*H218,2)</f>
        <v>0</v>
      </c>
      <c r="K218" s="180" t="s">
        <v>1</v>
      </c>
      <c r="L218" s="36"/>
      <c r="M218" s="185" t="s">
        <v>1</v>
      </c>
      <c r="N218" s="186" t="s">
        <v>42</v>
      </c>
      <c r="O218" s="72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AR218" s="189" t="s">
        <v>139</v>
      </c>
      <c r="AT218" s="189" t="s">
        <v>135</v>
      </c>
      <c r="AU218" s="189" t="s">
        <v>85</v>
      </c>
      <c r="AY218" s="17" t="s">
        <v>132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85</v>
      </c>
      <c r="BK218" s="190">
        <f>ROUND(I218*H218,2)</f>
        <v>0</v>
      </c>
      <c r="BL218" s="17" t="s">
        <v>139</v>
      </c>
      <c r="BM218" s="189" t="s">
        <v>953</v>
      </c>
    </row>
    <row r="219" s="1" customFormat="1" ht="24" customHeight="1">
      <c r="B219" s="177"/>
      <c r="C219" s="178" t="s">
        <v>606</v>
      </c>
      <c r="D219" s="178" t="s">
        <v>135</v>
      </c>
      <c r="E219" s="179" t="s">
        <v>1387</v>
      </c>
      <c r="F219" s="180" t="s">
        <v>1388</v>
      </c>
      <c r="G219" s="181" t="s">
        <v>1380</v>
      </c>
      <c r="H219" s="182">
        <v>1</v>
      </c>
      <c r="I219" s="183"/>
      <c r="J219" s="184">
        <f>ROUND(I219*H219,2)</f>
        <v>0</v>
      </c>
      <c r="K219" s="180" t="s">
        <v>1</v>
      </c>
      <c r="L219" s="36"/>
      <c r="M219" s="185" t="s">
        <v>1</v>
      </c>
      <c r="N219" s="186" t="s">
        <v>42</v>
      </c>
      <c r="O219" s="72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AR219" s="189" t="s">
        <v>139</v>
      </c>
      <c r="AT219" s="189" t="s">
        <v>135</v>
      </c>
      <c r="AU219" s="189" t="s">
        <v>85</v>
      </c>
      <c r="AY219" s="17" t="s">
        <v>132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85</v>
      </c>
      <c r="BK219" s="190">
        <f>ROUND(I219*H219,2)</f>
        <v>0</v>
      </c>
      <c r="BL219" s="17" t="s">
        <v>139</v>
      </c>
      <c r="BM219" s="189" t="s">
        <v>961</v>
      </c>
    </row>
    <row r="220" s="1" customFormat="1" ht="36" customHeight="1">
      <c r="B220" s="177"/>
      <c r="C220" s="178" t="s">
        <v>612</v>
      </c>
      <c r="D220" s="178" t="s">
        <v>135</v>
      </c>
      <c r="E220" s="179" t="s">
        <v>1389</v>
      </c>
      <c r="F220" s="180" t="s">
        <v>1390</v>
      </c>
      <c r="G220" s="181" t="s">
        <v>1380</v>
      </c>
      <c r="H220" s="182">
        <v>3</v>
      </c>
      <c r="I220" s="183"/>
      <c r="J220" s="184">
        <f>ROUND(I220*H220,2)</f>
        <v>0</v>
      </c>
      <c r="K220" s="180" t="s">
        <v>1</v>
      </c>
      <c r="L220" s="36"/>
      <c r="M220" s="185" t="s">
        <v>1</v>
      </c>
      <c r="N220" s="186" t="s">
        <v>42</v>
      </c>
      <c r="O220" s="72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AR220" s="189" t="s">
        <v>139</v>
      </c>
      <c r="AT220" s="189" t="s">
        <v>135</v>
      </c>
      <c r="AU220" s="189" t="s">
        <v>85</v>
      </c>
      <c r="AY220" s="17" t="s">
        <v>132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85</v>
      </c>
      <c r="BK220" s="190">
        <f>ROUND(I220*H220,2)</f>
        <v>0</v>
      </c>
      <c r="BL220" s="17" t="s">
        <v>139</v>
      </c>
      <c r="BM220" s="189" t="s">
        <v>972</v>
      </c>
    </row>
    <row r="221" s="1" customFormat="1" ht="36" customHeight="1">
      <c r="B221" s="177"/>
      <c r="C221" s="178" t="s">
        <v>617</v>
      </c>
      <c r="D221" s="178" t="s">
        <v>135</v>
      </c>
      <c r="E221" s="179" t="s">
        <v>1391</v>
      </c>
      <c r="F221" s="180" t="s">
        <v>1392</v>
      </c>
      <c r="G221" s="181" t="s">
        <v>1380</v>
      </c>
      <c r="H221" s="182">
        <v>4</v>
      </c>
      <c r="I221" s="183"/>
      <c r="J221" s="184">
        <f>ROUND(I221*H221,2)</f>
        <v>0</v>
      </c>
      <c r="K221" s="180" t="s">
        <v>1</v>
      </c>
      <c r="L221" s="36"/>
      <c r="M221" s="185" t="s">
        <v>1</v>
      </c>
      <c r="N221" s="186" t="s">
        <v>42</v>
      </c>
      <c r="O221" s="72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AR221" s="189" t="s">
        <v>139</v>
      </c>
      <c r="AT221" s="189" t="s">
        <v>135</v>
      </c>
      <c r="AU221" s="189" t="s">
        <v>85</v>
      </c>
      <c r="AY221" s="17" t="s">
        <v>132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85</v>
      </c>
      <c r="BK221" s="190">
        <f>ROUND(I221*H221,2)</f>
        <v>0</v>
      </c>
      <c r="BL221" s="17" t="s">
        <v>139</v>
      </c>
      <c r="BM221" s="189" t="s">
        <v>982</v>
      </c>
    </row>
    <row r="222" s="1" customFormat="1" ht="36" customHeight="1">
      <c r="B222" s="177"/>
      <c r="C222" s="178" t="s">
        <v>622</v>
      </c>
      <c r="D222" s="178" t="s">
        <v>135</v>
      </c>
      <c r="E222" s="179" t="s">
        <v>1393</v>
      </c>
      <c r="F222" s="180" t="s">
        <v>1394</v>
      </c>
      <c r="G222" s="181" t="s">
        <v>1380</v>
      </c>
      <c r="H222" s="182">
        <v>1</v>
      </c>
      <c r="I222" s="183"/>
      <c r="J222" s="184">
        <f>ROUND(I222*H222,2)</f>
        <v>0</v>
      </c>
      <c r="K222" s="180" t="s">
        <v>1</v>
      </c>
      <c r="L222" s="36"/>
      <c r="M222" s="185" t="s">
        <v>1</v>
      </c>
      <c r="N222" s="186" t="s">
        <v>42</v>
      </c>
      <c r="O222" s="72"/>
      <c r="P222" s="187">
        <f>O222*H222</f>
        <v>0</v>
      </c>
      <c r="Q222" s="187">
        <v>0</v>
      </c>
      <c r="R222" s="187">
        <f>Q222*H222</f>
        <v>0</v>
      </c>
      <c r="S222" s="187">
        <v>0</v>
      </c>
      <c r="T222" s="188">
        <f>S222*H222</f>
        <v>0</v>
      </c>
      <c r="AR222" s="189" t="s">
        <v>139</v>
      </c>
      <c r="AT222" s="189" t="s">
        <v>135</v>
      </c>
      <c r="AU222" s="189" t="s">
        <v>85</v>
      </c>
      <c r="AY222" s="17" t="s">
        <v>132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85</v>
      </c>
      <c r="BK222" s="190">
        <f>ROUND(I222*H222,2)</f>
        <v>0</v>
      </c>
      <c r="BL222" s="17" t="s">
        <v>139</v>
      </c>
      <c r="BM222" s="189" t="s">
        <v>992</v>
      </c>
    </row>
    <row r="223" s="1" customFormat="1" ht="24" customHeight="1">
      <c r="B223" s="177"/>
      <c r="C223" s="178" t="s">
        <v>627</v>
      </c>
      <c r="D223" s="178" t="s">
        <v>135</v>
      </c>
      <c r="E223" s="179" t="s">
        <v>1395</v>
      </c>
      <c r="F223" s="180" t="s">
        <v>1396</v>
      </c>
      <c r="G223" s="181" t="s">
        <v>1380</v>
      </c>
      <c r="H223" s="182">
        <v>4</v>
      </c>
      <c r="I223" s="183"/>
      <c r="J223" s="184">
        <f>ROUND(I223*H223,2)</f>
        <v>0</v>
      </c>
      <c r="K223" s="180" t="s">
        <v>1</v>
      </c>
      <c r="L223" s="36"/>
      <c r="M223" s="185" t="s">
        <v>1</v>
      </c>
      <c r="N223" s="186" t="s">
        <v>42</v>
      </c>
      <c r="O223" s="72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AR223" s="189" t="s">
        <v>139</v>
      </c>
      <c r="AT223" s="189" t="s">
        <v>135</v>
      </c>
      <c r="AU223" s="189" t="s">
        <v>85</v>
      </c>
      <c r="AY223" s="17" t="s">
        <v>132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85</v>
      </c>
      <c r="BK223" s="190">
        <f>ROUND(I223*H223,2)</f>
        <v>0</v>
      </c>
      <c r="BL223" s="17" t="s">
        <v>139</v>
      </c>
      <c r="BM223" s="189" t="s">
        <v>1003</v>
      </c>
    </row>
    <row r="224" s="1" customFormat="1" ht="16.5" customHeight="1">
      <c r="B224" s="177"/>
      <c r="C224" s="178" t="s">
        <v>633</v>
      </c>
      <c r="D224" s="178" t="s">
        <v>135</v>
      </c>
      <c r="E224" s="179" t="s">
        <v>1397</v>
      </c>
      <c r="F224" s="180" t="s">
        <v>1398</v>
      </c>
      <c r="G224" s="181" t="s">
        <v>1380</v>
      </c>
      <c r="H224" s="182">
        <v>3</v>
      </c>
      <c r="I224" s="183"/>
      <c r="J224" s="184">
        <f>ROUND(I224*H224,2)</f>
        <v>0</v>
      </c>
      <c r="K224" s="180" t="s">
        <v>1</v>
      </c>
      <c r="L224" s="36"/>
      <c r="M224" s="185" t="s">
        <v>1</v>
      </c>
      <c r="N224" s="186" t="s">
        <v>42</v>
      </c>
      <c r="O224" s="72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AR224" s="189" t="s">
        <v>139</v>
      </c>
      <c r="AT224" s="189" t="s">
        <v>135</v>
      </c>
      <c r="AU224" s="189" t="s">
        <v>85</v>
      </c>
      <c r="AY224" s="17" t="s">
        <v>132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85</v>
      </c>
      <c r="BK224" s="190">
        <f>ROUND(I224*H224,2)</f>
        <v>0</v>
      </c>
      <c r="BL224" s="17" t="s">
        <v>139</v>
      </c>
      <c r="BM224" s="189" t="s">
        <v>1013</v>
      </c>
    </row>
    <row r="225" s="1" customFormat="1" ht="16.5" customHeight="1">
      <c r="B225" s="177"/>
      <c r="C225" s="178" t="s">
        <v>639</v>
      </c>
      <c r="D225" s="178" t="s">
        <v>135</v>
      </c>
      <c r="E225" s="179" t="s">
        <v>1399</v>
      </c>
      <c r="F225" s="180" t="s">
        <v>1400</v>
      </c>
      <c r="G225" s="181" t="s">
        <v>1326</v>
      </c>
      <c r="H225" s="235"/>
      <c r="I225" s="183"/>
      <c r="J225" s="184">
        <f>ROUND(I225*H225,2)</f>
        <v>0</v>
      </c>
      <c r="K225" s="180" t="s">
        <v>1</v>
      </c>
      <c r="L225" s="36"/>
      <c r="M225" s="194" t="s">
        <v>1</v>
      </c>
      <c r="N225" s="195" t="s">
        <v>42</v>
      </c>
      <c r="O225" s="196"/>
      <c r="P225" s="197">
        <f>O225*H225</f>
        <v>0</v>
      </c>
      <c r="Q225" s="197">
        <v>0</v>
      </c>
      <c r="R225" s="197">
        <f>Q225*H225</f>
        <v>0</v>
      </c>
      <c r="S225" s="197">
        <v>0</v>
      </c>
      <c r="T225" s="198">
        <f>S225*H225</f>
        <v>0</v>
      </c>
      <c r="AR225" s="189" t="s">
        <v>139</v>
      </c>
      <c r="AT225" s="189" t="s">
        <v>135</v>
      </c>
      <c r="AU225" s="189" t="s">
        <v>85</v>
      </c>
      <c r="AY225" s="17" t="s">
        <v>132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85</v>
      </c>
      <c r="BK225" s="190">
        <f>ROUND(I225*H225,2)</f>
        <v>0</v>
      </c>
      <c r="BL225" s="17" t="s">
        <v>139</v>
      </c>
      <c r="BM225" s="189" t="s">
        <v>1022</v>
      </c>
    </row>
    <row r="226" s="1" customFormat="1" ht="6.96" customHeight="1">
      <c r="B226" s="55"/>
      <c r="C226" s="56"/>
      <c r="D226" s="56"/>
      <c r="E226" s="56"/>
      <c r="F226" s="56"/>
      <c r="G226" s="56"/>
      <c r="H226" s="56"/>
      <c r="I226" s="138"/>
      <c r="J226" s="56"/>
      <c r="K226" s="56"/>
      <c r="L226" s="36"/>
    </row>
  </sheetData>
  <autoFilter ref="C133:K225"/>
  <mergeCells count="9">
    <mergeCell ref="E7:H7"/>
    <mergeCell ref="E9:H9"/>
    <mergeCell ref="E18:H18"/>
    <mergeCell ref="E27:H27"/>
    <mergeCell ref="E85:H85"/>
    <mergeCell ref="E87:H87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50.83" customWidth="1"/>
    <col min="7" max="7" width="7" customWidth="1"/>
    <col min="8" max="8" width="11.5" customWidth="1"/>
    <col min="9" max="9" width="20.17" style="113" customWidth="1"/>
    <col min="10" max="10" width="20.17" customWidth="1"/>
    <col min="11" max="11" width="20.17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 s="16" t="s">
        <v>5</v>
      </c>
      <c r="AT2" s="17" t="s">
        <v>102</v>
      </c>
    </row>
    <row r="3" ht="6.96" customHeight="1">
      <c r="B3" s="18"/>
      <c r="C3" s="19"/>
      <c r="D3" s="19"/>
      <c r="E3" s="19"/>
      <c r="F3" s="19"/>
      <c r="G3" s="19"/>
      <c r="H3" s="19"/>
      <c r="I3" s="114"/>
      <c r="J3" s="19"/>
      <c r="K3" s="19"/>
      <c r="L3" s="20"/>
      <c r="AT3" s="17" t="s">
        <v>87</v>
      </c>
    </row>
    <row r="4" ht="24.96" customHeight="1">
      <c r="B4" s="20"/>
      <c r="D4" s="21" t="s">
        <v>103</v>
      </c>
      <c r="L4" s="20"/>
      <c r="M4" s="115" t="s">
        <v>10</v>
      </c>
      <c r="AT4" s="17" t="s">
        <v>3</v>
      </c>
    </row>
    <row r="5" ht="6.96" customHeight="1">
      <c r="B5" s="20"/>
      <c r="L5" s="20"/>
    </row>
    <row r="6" ht="12" customHeight="1">
      <c r="B6" s="20"/>
      <c r="D6" s="30" t="s">
        <v>16</v>
      </c>
      <c r="L6" s="20"/>
    </row>
    <row r="7" ht="16.5" customHeight="1">
      <c r="B7" s="20"/>
      <c r="E7" s="116" t="str">
        <f>'Rekapitulace stavby'!K6</f>
        <v>MULTIMEDIÁLNÍ UČEBNA PRO VÝUKU CIZÍCH JAZYKŮ,PŘÍRODNÍCH VĚD A ŘEMESEL - NÁSTAVBA PAVILONU DÍLEN</v>
      </c>
      <c r="F7" s="30"/>
      <c r="G7" s="30"/>
      <c r="H7" s="30"/>
      <c r="L7" s="20"/>
    </row>
    <row r="8" s="1" customFormat="1" ht="12" customHeight="1">
      <c r="B8" s="36"/>
      <c r="D8" s="30" t="s">
        <v>104</v>
      </c>
      <c r="I8" s="117"/>
      <c r="L8" s="36"/>
    </row>
    <row r="9" s="1" customFormat="1" ht="36.96" customHeight="1">
      <c r="B9" s="36"/>
      <c r="E9" s="62" t="s">
        <v>1401</v>
      </c>
      <c r="F9" s="1"/>
      <c r="G9" s="1"/>
      <c r="H9" s="1"/>
      <c r="I9" s="117"/>
      <c r="L9" s="36"/>
    </row>
    <row r="10" s="1" customFormat="1">
      <c r="B10" s="36"/>
      <c r="I10" s="117"/>
      <c r="L10" s="36"/>
    </row>
    <row r="11" s="1" customFormat="1" ht="12" customHeight="1">
      <c r="B11" s="36"/>
      <c r="D11" s="30" t="s">
        <v>18</v>
      </c>
      <c r="F11" s="25" t="s">
        <v>1</v>
      </c>
      <c r="I11" s="118" t="s">
        <v>19</v>
      </c>
      <c r="J11" s="25" t="s">
        <v>1</v>
      </c>
      <c r="L11" s="36"/>
    </row>
    <row r="12" s="1" customFormat="1" ht="12" customHeight="1">
      <c r="B12" s="36"/>
      <c r="D12" s="30" t="s">
        <v>20</v>
      </c>
      <c r="F12" s="25" t="s">
        <v>21</v>
      </c>
      <c r="I12" s="118" t="s">
        <v>22</v>
      </c>
      <c r="J12" s="64" t="str">
        <f>'Rekapitulace stavby'!AN8</f>
        <v>12. 8. 2020</v>
      </c>
      <c r="L12" s="36"/>
    </row>
    <row r="13" s="1" customFormat="1" ht="10.8" customHeight="1">
      <c r="B13" s="36"/>
      <c r="I13" s="117"/>
      <c r="L13" s="36"/>
    </row>
    <row r="14" s="1" customFormat="1" ht="12" customHeight="1">
      <c r="B14" s="36"/>
      <c r="D14" s="30" t="s">
        <v>24</v>
      </c>
      <c r="I14" s="118" t="s">
        <v>25</v>
      </c>
      <c r="J14" s="25" t="s">
        <v>1</v>
      </c>
      <c r="L14" s="36"/>
    </row>
    <row r="15" s="1" customFormat="1" ht="18" customHeight="1">
      <c r="B15" s="36"/>
      <c r="E15" s="25" t="s">
        <v>26</v>
      </c>
      <c r="I15" s="118" t="s">
        <v>27</v>
      </c>
      <c r="J15" s="25" t="s">
        <v>1</v>
      </c>
      <c r="L15" s="36"/>
    </row>
    <row r="16" s="1" customFormat="1" ht="6.96" customHeight="1">
      <c r="B16" s="36"/>
      <c r="I16" s="117"/>
      <c r="L16" s="36"/>
    </row>
    <row r="17" s="1" customFormat="1" ht="12" customHeight="1">
      <c r="B17" s="36"/>
      <c r="D17" s="30" t="s">
        <v>28</v>
      </c>
      <c r="I17" s="118" t="s">
        <v>25</v>
      </c>
      <c r="J17" s="31" t="str">
        <f>'Rekapitulace stavby'!AN13</f>
        <v>Vyplň údaj</v>
      </c>
      <c r="L17" s="36"/>
    </row>
    <row r="18" s="1" customFormat="1" ht="18" customHeight="1">
      <c r="B18" s="36"/>
      <c r="E18" s="31" t="str">
        <f>'Rekapitulace stavby'!E14</f>
        <v>Vyplň údaj</v>
      </c>
      <c r="F18" s="25"/>
      <c r="G18" s="25"/>
      <c r="H18" s="25"/>
      <c r="I18" s="118" t="s">
        <v>27</v>
      </c>
      <c r="J18" s="31" t="str">
        <f>'Rekapitulace stavby'!AN14</f>
        <v>Vyplň údaj</v>
      </c>
      <c r="L18" s="36"/>
    </row>
    <row r="19" s="1" customFormat="1" ht="6.96" customHeight="1">
      <c r="B19" s="36"/>
      <c r="I19" s="117"/>
      <c r="L19" s="36"/>
    </row>
    <row r="20" s="1" customFormat="1" ht="12" customHeight="1">
      <c r="B20" s="36"/>
      <c r="D20" s="30" t="s">
        <v>30</v>
      </c>
      <c r="I20" s="118" t="s">
        <v>25</v>
      </c>
      <c r="J20" s="25" t="s">
        <v>1</v>
      </c>
      <c r="L20" s="36"/>
    </row>
    <row r="21" s="1" customFormat="1" ht="18" customHeight="1">
      <c r="B21" s="36"/>
      <c r="E21" s="25" t="s">
        <v>31</v>
      </c>
      <c r="I21" s="118" t="s">
        <v>27</v>
      </c>
      <c r="J21" s="25" t="s">
        <v>1</v>
      </c>
      <c r="L21" s="36"/>
    </row>
    <row r="22" s="1" customFormat="1" ht="6.96" customHeight="1">
      <c r="B22" s="36"/>
      <c r="I22" s="117"/>
      <c r="L22" s="36"/>
    </row>
    <row r="23" s="1" customFormat="1" ht="12" customHeight="1">
      <c r="B23" s="36"/>
      <c r="D23" s="30" t="s">
        <v>33</v>
      </c>
      <c r="I23" s="118" t="s">
        <v>25</v>
      </c>
      <c r="J23" s="25" t="str">
        <f>IF('Rekapitulace stavby'!AN19="","",'Rekapitulace stavby'!AN19)</f>
        <v/>
      </c>
      <c r="L23" s="36"/>
    </row>
    <row r="24" s="1" customFormat="1" ht="18" customHeight="1">
      <c r="B24" s="36"/>
      <c r="E24" s="25" t="str">
        <f>IF('Rekapitulace stavby'!E20="","",'Rekapitulace stavby'!E20)</f>
        <v xml:space="preserve"> </v>
      </c>
      <c r="I24" s="118" t="s">
        <v>27</v>
      </c>
      <c r="J24" s="25" t="str">
        <f>IF('Rekapitulace stavby'!AN20="","",'Rekapitulace stavby'!AN20)</f>
        <v/>
      </c>
      <c r="L24" s="36"/>
    </row>
    <row r="25" s="1" customFormat="1" ht="6.96" customHeight="1">
      <c r="B25" s="36"/>
      <c r="I25" s="117"/>
      <c r="L25" s="36"/>
    </row>
    <row r="26" s="1" customFormat="1" ht="12" customHeight="1">
      <c r="B26" s="36"/>
      <c r="D26" s="30" t="s">
        <v>35</v>
      </c>
      <c r="I26" s="117"/>
      <c r="L26" s="36"/>
    </row>
    <row r="27" s="7" customFormat="1" ht="127.5" customHeight="1">
      <c r="B27" s="119"/>
      <c r="E27" s="34" t="s">
        <v>106</v>
      </c>
      <c r="F27" s="34"/>
      <c r="G27" s="34"/>
      <c r="H27" s="34"/>
      <c r="I27" s="120"/>
      <c r="L27" s="119"/>
    </row>
    <row r="28" s="1" customFormat="1" ht="6.96" customHeight="1">
      <c r="B28" s="36"/>
      <c r="I28" s="117"/>
      <c r="L28" s="36"/>
    </row>
    <row r="29" s="1" customFormat="1" ht="6.96" customHeight="1">
      <c r="B29" s="36"/>
      <c r="D29" s="68"/>
      <c r="E29" s="68"/>
      <c r="F29" s="68"/>
      <c r="G29" s="68"/>
      <c r="H29" s="68"/>
      <c r="I29" s="121"/>
      <c r="J29" s="68"/>
      <c r="K29" s="68"/>
      <c r="L29" s="36"/>
    </row>
    <row r="30" s="1" customFormat="1" ht="25.44" customHeight="1">
      <c r="B30" s="36"/>
      <c r="D30" s="122" t="s">
        <v>37</v>
      </c>
      <c r="I30" s="117"/>
      <c r="J30" s="89">
        <f>ROUND(J131, 2)</f>
        <v>0</v>
      </c>
      <c r="L30" s="36"/>
    </row>
    <row r="31" s="1" customFormat="1" ht="6.96" customHeight="1">
      <c r="B31" s="36"/>
      <c r="D31" s="68"/>
      <c r="E31" s="68"/>
      <c r="F31" s="68"/>
      <c r="G31" s="68"/>
      <c r="H31" s="68"/>
      <c r="I31" s="121"/>
      <c r="J31" s="68"/>
      <c r="K31" s="68"/>
      <c r="L31" s="36"/>
    </row>
    <row r="32" s="1" customFormat="1" ht="14.4" customHeight="1">
      <c r="B32" s="36"/>
      <c r="F32" s="40" t="s">
        <v>39</v>
      </c>
      <c r="I32" s="123" t="s">
        <v>38</v>
      </c>
      <c r="J32" s="40" t="s">
        <v>40</v>
      </c>
      <c r="L32" s="36"/>
    </row>
    <row r="33" s="1" customFormat="1" ht="14.4" customHeight="1">
      <c r="B33" s="36"/>
      <c r="D33" s="124" t="s">
        <v>41</v>
      </c>
      <c r="E33" s="30" t="s">
        <v>42</v>
      </c>
      <c r="F33" s="125">
        <f>ROUND((SUM(BE131:BE262)),  2)</f>
        <v>0</v>
      </c>
      <c r="I33" s="126">
        <v>0.20999999999999999</v>
      </c>
      <c r="J33" s="125">
        <f>ROUND(((SUM(BE131:BE262))*I33),  2)</f>
        <v>0</v>
      </c>
      <c r="L33" s="36"/>
    </row>
    <row r="34" s="1" customFormat="1" ht="14.4" customHeight="1">
      <c r="B34" s="36"/>
      <c r="E34" s="30" t="s">
        <v>43</v>
      </c>
      <c r="F34" s="125">
        <f>ROUND((SUM(BF131:BF262)),  2)</f>
        <v>0</v>
      </c>
      <c r="I34" s="126">
        <v>0.14999999999999999</v>
      </c>
      <c r="J34" s="125">
        <f>ROUND(((SUM(BF131:BF262))*I34),  2)</f>
        <v>0</v>
      </c>
      <c r="L34" s="36"/>
    </row>
    <row r="35" hidden="1" s="1" customFormat="1" ht="14.4" customHeight="1">
      <c r="B35" s="36"/>
      <c r="E35" s="30" t="s">
        <v>44</v>
      </c>
      <c r="F35" s="125">
        <f>ROUND((SUM(BG131:BG262)),  2)</f>
        <v>0</v>
      </c>
      <c r="I35" s="126">
        <v>0.20999999999999999</v>
      </c>
      <c r="J35" s="125">
        <f>0</f>
        <v>0</v>
      </c>
      <c r="L35" s="36"/>
    </row>
    <row r="36" hidden="1" s="1" customFormat="1" ht="14.4" customHeight="1">
      <c r="B36" s="36"/>
      <c r="E36" s="30" t="s">
        <v>45</v>
      </c>
      <c r="F36" s="125">
        <f>ROUND((SUM(BH131:BH262)),  2)</f>
        <v>0</v>
      </c>
      <c r="I36" s="126">
        <v>0.14999999999999999</v>
      </c>
      <c r="J36" s="125">
        <f>0</f>
        <v>0</v>
      </c>
      <c r="L36" s="36"/>
    </row>
    <row r="37" hidden="1" s="1" customFormat="1" ht="14.4" customHeight="1">
      <c r="B37" s="36"/>
      <c r="E37" s="30" t="s">
        <v>46</v>
      </c>
      <c r="F37" s="125">
        <f>ROUND((SUM(BI131:BI262)),  2)</f>
        <v>0</v>
      </c>
      <c r="I37" s="126">
        <v>0</v>
      </c>
      <c r="J37" s="125">
        <f>0</f>
        <v>0</v>
      </c>
      <c r="L37" s="36"/>
    </row>
    <row r="38" s="1" customFormat="1" ht="6.96" customHeight="1">
      <c r="B38" s="36"/>
      <c r="I38" s="117"/>
      <c r="L38" s="36"/>
    </row>
    <row r="39" s="1" customFormat="1" ht="25.44" customHeight="1">
      <c r="B39" s="36"/>
      <c r="C39" s="127"/>
      <c r="D39" s="128" t="s">
        <v>47</v>
      </c>
      <c r="E39" s="76"/>
      <c r="F39" s="76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36"/>
    </row>
    <row r="40" s="1" customFormat="1" ht="14.4" customHeight="1">
      <c r="B40" s="36"/>
      <c r="I40" s="117"/>
      <c r="L40" s="36"/>
    </row>
    <row r="41" ht="14.4" customHeight="1">
      <c r="B41" s="20"/>
      <c r="L41" s="20"/>
    </row>
    <row r="42" ht="14.4" customHeight="1">
      <c r="B42" s="20"/>
      <c r="L42" s="20"/>
    </row>
    <row r="43" ht="14.4" customHeight="1">
      <c r="B43" s="20"/>
      <c r="L43" s="20"/>
    </row>
    <row r="44" ht="14.4" customHeight="1">
      <c r="B44" s="20"/>
      <c r="L44" s="20"/>
    </row>
    <row r="45" ht="14.4" customHeight="1">
      <c r="B45" s="20"/>
      <c r="L45" s="20"/>
    </row>
    <row r="46" ht="14.4" customHeight="1">
      <c r="B46" s="20"/>
      <c r="L46" s="20"/>
    </row>
    <row r="47" ht="14.4" customHeight="1">
      <c r="B47" s="20"/>
      <c r="L47" s="20"/>
    </row>
    <row r="48" ht="14.4" customHeight="1">
      <c r="B48" s="20"/>
      <c r="L48" s="20"/>
    </row>
    <row r="49" ht="14.4" customHeight="1">
      <c r="B49" s="20"/>
      <c r="L49" s="20"/>
    </row>
    <row r="50" s="1" customFormat="1" ht="14.4" customHeight="1">
      <c r="B50" s="36"/>
      <c r="D50" s="52" t="s">
        <v>50</v>
      </c>
      <c r="E50" s="53"/>
      <c r="F50" s="53"/>
      <c r="G50" s="52" t="s">
        <v>51</v>
      </c>
      <c r="H50" s="53"/>
      <c r="I50" s="134"/>
      <c r="J50" s="53"/>
      <c r="K50" s="53"/>
      <c r="L50" s="36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1" customFormat="1">
      <c r="B61" s="36"/>
      <c r="D61" s="54" t="s">
        <v>52</v>
      </c>
      <c r="E61" s="38"/>
      <c r="F61" s="135" t="s">
        <v>53</v>
      </c>
      <c r="G61" s="54" t="s">
        <v>52</v>
      </c>
      <c r="H61" s="38"/>
      <c r="I61" s="136"/>
      <c r="J61" s="137" t="s">
        <v>53</v>
      </c>
      <c r="K61" s="38"/>
      <c r="L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1" customFormat="1">
      <c r="B65" s="36"/>
      <c r="D65" s="52" t="s">
        <v>54</v>
      </c>
      <c r="E65" s="53"/>
      <c r="F65" s="53"/>
      <c r="G65" s="52" t="s">
        <v>55</v>
      </c>
      <c r="H65" s="53"/>
      <c r="I65" s="134"/>
      <c r="J65" s="53"/>
      <c r="K65" s="53"/>
      <c r="L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1" customFormat="1">
      <c r="B76" s="36"/>
      <c r="D76" s="54" t="s">
        <v>52</v>
      </c>
      <c r="E76" s="38"/>
      <c r="F76" s="135" t="s">
        <v>53</v>
      </c>
      <c r="G76" s="54" t="s">
        <v>52</v>
      </c>
      <c r="H76" s="38"/>
      <c r="I76" s="136"/>
      <c r="J76" s="137" t="s">
        <v>53</v>
      </c>
      <c r="K76" s="38"/>
      <c r="L76" s="36"/>
    </row>
    <row r="77" s="1" customFormat="1" ht="14.4" customHeight="1">
      <c r="B77" s="55"/>
      <c r="C77" s="56"/>
      <c r="D77" s="56"/>
      <c r="E77" s="56"/>
      <c r="F77" s="56"/>
      <c r="G77" s="56"/>
      <c r="H77" s="56"/>
      <c r="I77" s="138"/>
      <c r="J77" s="56"/>
      <c r="K77" s="56"/>
      <c r="L77" s="36"/>
    </row>
    <row r="81" s="1" customFormat="1" ht="6.96" customHeight="1">
      <c r="B81" s="57"/>
      <c r="C81" s="58"/>
      <c r="D81" s="58"/>
      <c r="E81" s="58"/>
      <c r="F81" s="58"/>
      <c r="G81" s="58"/>
      <c r="H81" s="58"/>
      <c r="I81" s="139"/>
      <c r="J81" s="58"/>
      <c r="K81" s="58"/>
      <c r="L81" s="36"/>
    </row>
    <row r="82" s="1" customFormat="1" ht="24.96" customHeight="1">
      <c r="B82" s="36"/>
      <c r="C82" s="21" t="s">
        <v>107</v>
      </c>
      <c r="I82" s="117"/>
      <c r="L82" s="36"/>
    </row>
    <row r="83" s="1" customFormat="1" ht="6.96" customHeight="1">
      <c r="B83" s="36"/>
      <c r="I83" s="117"/>
      <c r="L83" s="36"/>
    </row>
    <row r="84" s="1" customFormat="1" ht="12" customHeight="1">
      <c r="B84" s="36"/>
      <c r="C84" s="30" t="s">
        <v>16</v>
      </c>
      <c r="I84" s="117"/>
      <c r="L84" s="36"/>
    </row>
    <row r="85" s="1" customFormat="1" ht="16.5" customHeight="1">
      <c r="B85" s="36"/>
      <c r="E85" s="116" t="str">
        <f>E7</f>
        <v>MULTIMEDIÁLNÍ UČEBNA PRO VÝUKU CIZÍCH JAZYKŮ,PŘÍRODNÍCH VĚD A ŘEMESEL - NÁSTAVBA PAVILONU DÍLEN</v>
      </c>
      <c r="F85" s="30"/>
      <c r="G85" s="30"/>
      <c r="H85" s="30"/>
      <c r="I85" s="117"/>
      <c r="L85" s="36"/>
    </row>
    <row r="86" s="1" customFormat="1" ht="12" customHeight="1">
      <c r="B86" s="36"/>
      <c r="C86" s="30" t="s">
        <v>104</v>
      </c>
      <c r="I86" s="117"/>
      <c r="L86" s="36"/>
    </row>
    <row r="87" s="1" customFormat="1" ht="16.5" customHeight="1">
      <c r="B87" s="36"/>
      <c r="E87" s="62" t="str">
        <f>E9</f>
        <v>05 - EI</v>
      </c>
      <c r="F87" s="1"/>
      <c r="G87" s="1"/>
      <c r="H87" s="1"/>
      <c r="I87" s="117"/>
      <c r="L87" s="36"/>
    </row>
    <row r="88" s="1" customFormat="1" ht="6.96" customHeight="1">
      <c r="B88" s="36"/>
      <c r="I88" s="117"/>
      <c r="L88" s="36"/>
    </row>
    <row r="89" s="1" customFormat="1" ht="12" customHeight="1">
      <c r="B89" s="36"/>
      <c r="C89" s="30" t="s">
        <v>20</v>
      </c>
      <c r="F89" s="25" t="str">
        <f>F12</f>
        <v>Základní škola Fantova,Gen.Fanty 446,Kaplice</v>
      </c>
      <c r="I89" s="118" t="s">
        <v>22</v>
      </c>
      <c r="J89" s="64" t="str">
        <f>IF(J12="","",J12)</f>
        <v>12. 8. 2020</v>
      </c>
      <c r="L89" s="36"/>
    </row>
    <row r="90" s="1" customFormat="1" ht="6.96" customHeight="1">
      <c r="B90" s="36"/>
      <c r="I90" s="117"/>
      <c r="L90" s="36"/>
    </row>
    <row r="91" s="1" customFormat="1" ht="58.2" customHeight="1">
      <c r="B91" s="36"/>
      <c r="C91" s="30" t="s">
        <v>24</v>
      </c>
      <c r="F91" s="25" t="str">
        <f>E15</f>
        <v>Město Kaplice,Náměstí 70,382 41 Kapice</v>
      </c>
      <c r="I91" s="118" t="s">
        <v>30</v>
      </c>
      <c r="J91" s="34" t="str">
        <f>E21</f>
        <v>AGP nova spol.s.r.o.(Ing. Vladimír Polanský, CSc.)</v>
      </c>
      <c r="L91" s="36"/>
    </row>
    <row r="92" s="1" customFormat="1" ht="15.15" customHeight="1">
      <c r="B92" s="36"/>
      <c r="C92" s="30" t="s">
        <v>28</v>
      </c>
      <c r="F92" s="25" t="str">
        <f>IF(E18="","",E18)</f>
        <v>Vyplň údaj</v>
      </c>
      <c r="I92" s="118" t="s">
        <v>33</v>
      </c>
      <c r="J92" s="34" t="str">
        <f>E24</f>
        <v xml:space="preserve"> </v>
      </c>
      <c r="L92" s="36"/>
    </row>
    <row r="93" s="1" customFormat="1" ht="10.32" customHeight="1">
      <c r="B93" s="36"/>
      <c r="I93" s="117"/>
      <c r="L93" s="36"/>
    </row>
    <row r="94" s="1" customFormat="1" ht="29.28" customHeight="1">
      <c r="B94" s="36"/>
      <c r="C94" s="140" t="s">
        <v>108</v>
      </c>
      <c r="D94" s="127"/>
      <c r="E94" s="127"/>
      <c r="F94" s="127"/>
      <c r="G94" s="127"/>
      <c r="H94" s="127"/>
      <c r="I94" s="141"/>
      <c r="J94" s="142" t="s">
        <v>109</v>
      </c>
      <c r="K94" s="127"/>
      <c r="L94" s="36"/>
    </row>
    <row r="95" s="1" customFormat="1" ht="10.32" customHeight="1">
      <c r="B95" s="36"/>
      <c r="I95" s="117"/>
      <c r="L95" s="36"/>
    </row>
    <row r="96" s="1" customFormat="1" ht="22.8" customHeight="1">
      <c r="B96" s="36"/>
      <c r="C96" s="143" t="s">
        <v>110</v>
      </c>
      <c r="I96" s="117"/>
      <c r="J96" s="89">
        <f>J131</f>
        <v>0</v>
      </c>
      <c r="L96" s="36"/>
      <c r="AU96" s="17" t="s">
        <v>111</v>
      </c>
    </row>
    <row r="97" s="8" customFormat="1" ht="24.96" customHeight="1">
      <c r="B97" s="144"/>
      <c r="D97" s="145" t="s">
        <v>1402</v>
      </c>
      <c r="E97" s="146"/>
      <c r="F97" s="146"/>
      <c r="G97" s="146"/>
      <c r="H97" s="146"/>
      <c r="I97" s="147"/>
      <c r="J97" s="148">
        <f>J132</f>
        <v>0</v>
      </c>
      <c r="L97" s="144"/>
    </row>
    <row r="98" s="8" customFormat="1" ht="24.96" customHeight="1">
      <c r="B98" s="144"/>
      <c r="D98" s="145" t="s">
        <v>1403</v>
      </c>
      <c r="E98" s="146"/>
      <c r="F98" s="146"/>
      <c r="G98" s="146"/>
      <c r="H98" s="146"/>
      <c r="I98" s="147"/>
      <c r="J98" s="148">
        <f>J142</f>
        <v>0</v>
      </c>
      <c r="L98" s="144"/>
    </row>
    <row r="99" s="8" customFormat="1" ht="24.96" customHeight="1">
      <c r="B99" s="144"/>
      <c r="D99" s="145" t="s">
        <v>1404</v>
      </c>
      <c r="E99" s="146"/>
      <c r="F99" s="146"/>
      <c r="G99" s="146"/>
      <c r="H99" s="146"/>
      <c r="I99" s="147"/>
      <c r="J99" s="148">
        <f>J152</f>
        <v>0</v>
      </c>
      <c r="L99" s="144"/>
    </row>
    <row r="100" s="8" customFormat="1" ht="24.96" customHeight="1">
      <c r="B100" s="144"/>
      <c r="D100" s="145" t="s">
        <v>1405</v>
      </c>
      <c r="E100" s="146"/>
      <c r="F100" s="146"/>
      <c r="G100" s="146"/>
      <c r="H100" s="146"/>
      <c r="I100" s="147"/>
      <c r="J100" s="148">
        <f>J157</f>
        <v>0</v>
      </c>
      <c r="L100" s="144"/>
    </row>
    <row r="101" s="8" customFormat="1" ht="24.96" customHeight="1">
      <c r="B101" s="144"/>
      <c r="D101" s="145" t="s">
        <v>1406</v>
      </c>
      <c r="E101" s="146"/>
      <c r="F101" s="146"/>
      <c r="G101" s="146"/>
      <c r="H101" s="146"/>
      <c r="I101" s="147"/>
      <c r="J101" s="148">
        <f>J163</f>
        <v>0</v>
      </c>
      <c r="L101" s="144"/>
    </row>
    <row r="102" s="8" customFormat="1" ht="24.96" customHeight="1">
      <c r="B102" s="144"/>
      <c r="D102" s="145" t="s">
        <v>1407</v>
      </c>
      <c r="E102" s="146"/>
      <c r="F102" s="146"/>
      <c r="G102" s="146"/>
      <c r="H102" s="146"/>
      <c r="I102" s="147"/>
      <c r="J102" s="148">
        <f>J172</f>
        <v>0</v>
      </c>
      <c r="L102" s="144"/>
    </row>
    <row r="103" s="8" customFormat="1" ht="24.96" customHeight="1">
      <c r="B103" s="144"/>
      <c r="D103" s="145" t="s">
        <v>1408</v>
      </c>
      <c r="E103" s="146"/>
      <c r="F103" s="146"/>
      <c r="G103" s="146"/>
      <c r="H103" s="146"/>
      <c r="I103" s="147"/>
      <c r="J103" s="148">
        <f>J177</f>
        <v>0</v>
      </c>
      <c r="L103" s="144"/>
    </row>
    <row r="104" s="8" customFormat="1" ht="24.96" customHeight="1">
      <c r="B104" s="144"/>
      <c r="D104" s="145" t="s">
        <v>1409</v>
      </c>
      <c r="E104" s="146"/>
      <c r="F104" s="146"/>
      <c r="G104" s="146"/>
      <c r="H104" s="146"/>
      <c r="I104" s="147"/>
      <c r="J104" s="148">
        <f>J184</f>
        <v>0</v>
      </c>
      <c r="L104" s="144"/>
    </row>
    <row r="105" s="8" customFormat="1" ht="24.96" customHeight="1">
      <c r="B105" s="144"/>
      <c r="D105" s="145" t="s">
        <v>1410</v>
      </c>
      <c r="E105" s="146"/>
      <c r="F105" s="146"/>
      <c r="G105" s="146"/>
      <c r="H105" s="146"/>
      <c r="I105" s="147"/>
      <c r="J105" s="148">
        <f>J208</f>
        <v>0</v>
      </c>
      <c r="L105" s="144"/>
    </row>
    <row r="106" s="9" customFormat="1" ht="19.92" customHeight="1">
      <c r="B106" s="149"/>
      <c r="D106" s="150" t="s">
        <v>1411</v>
      </c>
      <c r="E106" s="151"/>
      <c r="F106" s="151"/>
      <c r="G106" s="151"/>
      <c r="H106" s="151"/>
      <c r="I106" s="152"/>
      <c r="J106" s="153">
        <f>J212</f>
        <v>0</v>
      </c>
      <c r="L106" s="149"/>
    </row>
    <row r="107" s="9" customFormat="1" ht="19.92" customHeight="1">
      <c r="B107" s="149"/>
      <c r="D107" s="150" t="s">
        <v>1412</v>
      </c>
      <c r="E107" s="151"/>
      <c r="F107" s="151"/>
      <c r="G107" s="151"/>
      <c r="H107" s="151"/>
      <c r="I107" s="152"/>
      <c r="J107" s="153">
        <f>J216</f>
        <v>0</v>
      </c>
      <c r="L107" s="149"/>
    </row>
    <row r="108" s="8" customFormat="1" ht="24.96" customHeight="1">
      <c r="B108" s="144"/>
      <c r="D108" s="145" t="s">
        <v>1413</v>
      </c>
      <c r="E108" s="146"/>
      <c r="F108" s="146"/>
      <c r="G108" s="146"/>
      <c r="H108" s="146"/>
      <c r="I108" s="147"/>
      <c r="J108" s="148">
        <f>J222</f>
        <v>0</v>
      </c>
      <c r="L108" s="144"/>
    </row>
    <row r="109" s="8" customFormat="1" ht="24.96" customHeight="1">
      <c r="B109" s="144"/>
      <c r="D109" s="145" t="s">
        <v>1414</v>
      </c>
      <c r="E109" s="146"/>
      <c r="F109" s="146"/>
      <c r="G109" s="146"/>
      <c r="H109" s="146"/>
      <c r="I109" s="147"/>
      <c r="J109" s="148">
        <f>J242</f>
        <v>0</v>
      </c>
      <c r="L109" s="144"/>
    </row>
    <row r="110" s="8" customFormat="1" ht="24.96" customHeight="1">
      <c r="B110" s="144"/>
      <c r="D110" s="145" t="s">
        <v>1415</v>
      </c>
      <c r="E110" s="146"/>
      <c r="F110" s="146"/>
      <c r="G110" s="146"/>
      <c r="H110" s="146"/>
      <c r="I110" s="147"/>
      <c r="J110" s="148">
        <f>J250</f>
        <v>0</v>
      </c>
      <c r="L110" s="144"/>
    </row>
    <row r="111" s="8" customFormat="1" ht="24.96" customHeight="1">
      <c r="B111" s="144"/>
      <c r="D111" s="145" t="s">
        <v>1416</v>
      </c>
      <c r="E111" s="146"/>
      <c r="F111" s="146"/>
      <c r="G111" s="146"/>
      <c r="H111" s="146"/>
      <c r="I111" s="147"/>
      <c r="J111" s="148">
        <f>J256</f>
        <v>0</v>
      </c>
      <c r="L111" s="144"/>
    </row>
    <row r="112" s="1" customFormat="1" ht="21.84" customHeight="1">
      <c r="B112" s="36"/>
      <c r="I112" s="117"/>
      <c r="L112" s="36"/>
    </row>
    <row r="113" s="1" customFormat="1" ht="6.96" customHeight="1">
      <c r="B113" s="55"/>
      <c r="C113" s="56"/>
      <c r="D113" s="56"/>
      <c r="E113" s="56"/>
      <c r="F113" s="56"/>
      <c r="G113" s="56"/>
      <c r="H113" s="56"/>
      <c r="I113" s="138"/>
      <c r="J113" s="56"/>
      <c r="K113" s="56"/>
      <c r="L113" s="36"/>
    </row>
    <row r="117" s="1" customFormat="1" ht="6.96" customHeight="1">
      <c r="B117" s="57"/>
      <c r="C117" s="58"/>
      <c r="D117" s="58"/>
      <c r="E117" s="58"/>
      <c r="F117" s="58"/>
      <c r="G117" s="58"/>
      <c r="H117" s="58"/>
      <c r="I117" s="139"/>
      <c r="J117" s="58"/>
      <c r="K117" s="58"/>
      <c r="L117" s="36"/>
    </row>
    <row r="118" s="1" customFormat="1" ht="24.96" customHeight="1">
      <c r="B118" s="36"/>
      <c r="C118" s="21" t="s">
        <v>117</v>
      </c>
      <c r="I118" s="117"/>
      <c r="L118" s="36"/>
    </row>
    <row r="119" s="1" customFormat="1" ht="6.96" customHeight="1">
      <c r="B119" s="36"/>
      <c r="I119" s="117"/>
      <c r="L119" s="36"/>
    </row>
    <row r="120" s="1" customFormat="1" ht="12" customHeight="1">
      <c r="B120" s="36"/>
      <c r="C120" s="30" t="s">
        <v>16</v>
      </c>
      <c r="I120" s="117"/>
      <c r="L120" s="36"/>
    </row>
    <row r="121" s="1" customFormat="1" ht="16.5" customHeight="1">
      <c r="B121" s="36"/>
      <c r="E121" s="116" t="str">
        <f>E7</f>
        <v>MULTIMEDIÁLNÍ UČEBNA PRO VÝUKU CIZÍCH JAZYKŮ,PŘÍRODNÍCH VĚD A ŘEMESEL - NÁSTAVBA PAVILONU DÍLEN</v>
      </c>
      <c r="F121" s="30"/>
      <c r="G121" s="30"/>
      <c r="H121" s="30"/>
      <c r="I121" s="117"/>
      <c r="L121" s="36"/>
    </row>
    <row r="122" s="1" customFormat="1" ht="12" customHeight="1">
      <c r="B122" s="36"/>
      <c r="C122" s="30" t="s">
        <v>104</v>
      </c>
      <c r="I122" s="117"/>
      <c r="L122" s="36"/>
    </row>
    <row r="123" s="1" customFormat="1" ht="16.5" customHeight="1">
      <c r="B123" s="36"/>
      <c r="E123" s="62" t="str">
        <f>E9</f>
        <v>05 - EI</v>
      </c>
      <c r="F123" s="1"/>
      <c r="G123" s="1"/>
      <c r="H123" s="1"/>
      <c r="I123" s="117"/>
      <c r="L123" s="36"/>
    </row>
    <row r="124" s="1" customFormat="1" ht="6.96" customHeight="1">
      <c r="B124" s="36"/>
      <c r="I124" s="117"/>
      <c r="L124" s="36"/>
    </row>
    <row r="125" s="1" customFormat="1" ht="12" customHeight="1">
      <c r="B125" s="36"/>
      <c r="C125" s="30" t="s">
        <v>20</v>
      </c>
      <c r="F125" s="25" t="str">
        <f>F12</f>
        <v>Základní škola Fantova,Gen.Fanty 446,Kaplice</v>
      </c>
      <c r="I125" s="118" t="s">
        <v>22</v>
      </c>
      <c r="J125" s="64" t="str">
        <f>IF(J12="","",J12)</f>
        <v>12. 8. 2020</v>
      </c>
      <c r="L125" s="36"/>
    </row>
    <row r="126" s="1" customFormat="1" ht="6.96" customHeight="1">
      <c r="B126" s="36"/>
      <c r="I126" s="117"/>
      <c r="L126" s="36"/>
    </row>
    <row r="127" s="1" customFormat="1" ht="58.2" customHeight="1">
      <c r="B127" s="36"/>
      <c r="C127" s="30" t="s">
        <v>24</v>
      </c>
      <c r="F127" s="25" t="str">
        <f>E15</f>
        <v>Město Kaplice,Náměstí 70,382 41 Kapice</v>
      </c>
      <c r="I127" s="118" t="s">
        <v>30</v>
      </c>
      <c r="J127" s="34" t="str">
        <f>E21</f>
        <v>AGP nova spol.s.r.o.(Ing. Vladimír Polanský, CSc.)</v>
      </c>
      <c r="L127" s="36"/>
    </row>
    <row r="128" s="1" customFormat="1" ht="15.15" customHeight="1">
      <c r="B128" s="36"/>
      <c r="C128" s="30" t="s">
        <v>28</v>
      </c>
      <c r="F128" s="25" t="str">
        <f>IF(E18="","",E18)</f>
        <v>Vyplň údaj</v>
      </c>
      <c r="I128" s="118" t="s">
        <v>33</v>
      </c>
      <c r="J128" s="34" t="str">
        <f>E24</f>
        <v xml:space="preserve"> </v>
      </c>
      <c r="L128" s="36"/>
    </row>
    <row r="129" s="1" customFormat="1" ht="10.32" customHeight="1">
      <c r="B129" s="36"/>
      <c r="I129" s="117"/>
      <c r="L129" s="36"/>
    </row>
    <row r="130" s="10" customFormat="1" ht="29.28" customHeight="1">
      <c r="B130" s="154"/>
      <c r="C130" s="155" t="s">
        <v>118</v>
      </c>
      <c r="D130" s="156" t="s">
        <v>62</v>
      </c>
      <c r="E130" s="156" t="s">
        <v>58</v>
      </c>
      <c r="F130" s="156" t="s">
        <v>59</v>
      </c>
      <c r="G130" s="156" t="s">
        <v>119</v>
      </c>
      <c r="H130" s="156" t="s">
        <v>120</v>
      </c>
      <c r="I130" s="157" t="s">
        <v>121</v>
      </c>
      <c r="J130" s="158" t="s">
        <v>109</v>
      </c>
      <c r="K130" s="159" t="s">
        <v>122</v>
      </c>
      <c r="L130" s="154"/>
      <c r="M130" s="81" t="s">
        <v>1</v>
      </c>
      <c r="N130" s="82" t="s">
        <v>41</v>
      </c>
      <c r="O130" s="82" t="s">
        <v>123</v>
      </c>
      <c r="P130" s="82" t="s">
        <v>124</v>
      </c>
      <c r="Q130" s="82" t="s">
        <v>125</v>
      </c>
      <c r="R130" s="82" t="s">
        <v>126</v>
      </c>
      <c r="S130" s="82" t="s">
        <v>127</v>
      </c>
      <c r="T130" s="83" t="s">
        <v>128</v>
      </c>
    </row>
    <row r="131" s="1" customFormat="1" ht="22.8" customHeight="1">
      <c r="B131" s="36"/>
      <c r="C131" s="86" t="s">
        <v>129</v>
      </c>
      <c r="I131" s="117"/>
      <c r="J131" s="160">
        <f>BK131</f>
        <v>0</v>
      </c>
      <c r="L131" s="36"/>
      <c r="M131" s="84"/>
      <c r="N131" s="68"/>
      <c r="O131" s="68"/>
      <c r="P131" s="161">
        <f>P132+P142+P152+P157+P163+P172+P177+P184+P208+P222+P242+P250+P256</f>
        <v>0</v>
      </c>
      <c r="Q131" s="68"/>
      <c r="R131" s="161">
        <f>R132+R142+R152+R157+R163+R172+R177+R184+R208+R222+R242+R250+R256</f>
        <v>0</v>
      </c>
      <c r="S131" s="68"/>
      <c r="T131" s="162">
        <f>T132+T142+T152+T157+T163+T172+T177+T184+T208+T222+T242+T250+T256</f>
        <v>0</v>
      </c>
      <c r="AT131" s="17" t="s">
        <v>76</v>
      </c>
      <c r="AU131" s="17" t="s">
        <v>111</v>
      </c>
      <c r="BK131" s="163">
        <f>BK132+BK142+BK152+BK157+BK163+BK172+BK177+BK184+BK208+BK222+BK242+BK250+BK256</f>
        <v>0</v>
      </c>
    </row>
    <row r="132" s="11" customFormat="1" ht="25.92" customHeight="1">
      <c r="B132" s="164"/>
      <c r="D132" s="165" t="s">
        <v>76</v>
      </c>
      <c r="E132" s="166" t="s">
        <v>1038</v>
      </c>
      <c r="F132" s="166" t="s">
        <v>1417</v>
      </c>
      <c r="I132" s="167"/>
      <c r="J132" s="168">
        <f>BK132</f>
        <v>0</v>
      </c>
      <c r="L132" s="164"/>
      <c r="M132" s="169"/>
      <c r="N132" s="170"/>
      <c r="O132" s="170"/>
      <c r="P132" s="171">
        <f>SUM(P133:P141)</f>
        <v>0</v>
      </c>
      <c r="Q132" s="170"/>
      <c r="R132" s="171">
        <f>SUM(R133:R141)</f>
        <v>0</v>
      </c>
      <c r="S132" s="170"/>
      <c r="T132" s="172">
        <f>SUM(T133:T141)</f>
        <v>0</v>
      </c>
      <c r="AR132" s="165" t="s">
        <v>85</v>
      </c>
      <c r="AT132" s="173" t="s">
        <v>76</v>
      </c>
      <c r="AU132" s="173" t="s">
        <v>77</v>
      </c>
      <c r="AY132" s="165" t="s">
        <v>132</v>
      </c>
      <c r="BK132" s="174">
        <f>SUM(BK133:BK141)</f>
        <v>0</v>
      </c>
    </row>
    <row r="133" s="1" customFormat="1" ht="16.5" customHeight="1">
      <c r="B133" s="177"/>
      <c r="C133" s="178" t="s">
        <v>85</v>
      </c>
      <c r="D133" s="178" t="s">
        <v>135</v>
      </c>
      <c r="E133" s="179" t="s">
        <v>1418</v>
      </c>
      <c r="F133" s="180" t="s">
        <v>1419</v>
      </c>
      <c r="G133" s="181" t="s">
        <v>232</v>
      </c>
      <c r="H133" s="182">
        <v>100</v>
      </c>
      <c r="I133" s="183"/>
      <c r="J133" s="184">
        <f>ROUND(I133*H133,2)</f>
        <v>0</v>
      </c>
      <c r="K133" s="180" t="s">
        <v>1</v>
      </c>
      <c r="L133" s="36"/>
      <c r="M133" s="185" t="s">
        <v>1</v>
      </c>
      <c r="N133" s="186" t="s">
        <v>42</v>
      </c>
      <c r="O133" s="72"/>
      <c r="P133" s="187">
        <f>O133*H133</f>
        <v>0</v>
      </c>
      <c r="Q133" s="187">
        <v>0</v>
      </c>
      <c r="R133" s="187">
        <f>Q133*H133</f>
        <v>0</v>
      </c>
      <c r="S133" s="187">
        <v>0</v>
      </c>
      <c r="T133" s="188">
        <f>S133*H133</f>
        <v>0</v>
      </c>
      <c r="AR133" s="189" t="s">
        <v>139</v>
      </c>
      <c r="AT133" s="189" t="s">
        <v>135</v>
      </c>
      <c r="AU133" s="189" t="s">
        <v>85</v>
      </c>
      <c r="AY133" s="17" t="s">
        <v>132</v>
      </c>
      <c r="BE133" s="190">
        <f>IF(N133="základní",J133,0)</f>
        <v>0</v>
      </c>
      <c r="BF133" s="190">
        <f>IF(N133="snížená",J133,0)</f>
        <v>0</v>
      </c>
      <c r="BG133" s="190">
        <f>IF(N133="zákl. přenesená",J133,0)</f>
        <v>0</v>
      </c>
      <c r="BH133" s="190">
        <f>IF(N133="sníž. přenesená",J133,0)</f>
        <v>0</v>
      </c>
      <c r="BI133" s="190">
        <f>IF(N133="nulová",J133,0)</f>
        <v>0</v>
      </c>
      <c r="BJ133" s="17" t="s">
        <v>85</v>
      </c>
      <c r="BK133" s="190">
        <f>ROUND(I133*H133,2)</f>
        <v>0</v>
      </c>
      <c r="BL133" s="17" t="s">
        <v>139</v>
      </c>
      <c r="BM133" s="189" t="s">
        <v>87</v>
      </c>
    </row>
    <row r="134" s="1" customFormat="1" ht="16.5" customHeight="1">
      <c r="B134" s="177"/>
      <c r="C134" s="178" t="s">
        <v>87</v>
      </c>
      <c r="D134" s="178" t="s">
        <v>135</v>
      </c>
      <c r="E134" s="179" t="s">
        <v>1420</v>
      </c>
      <c r="F134" s="180" t="s">
        <v>1421</v>
      </c>
      <c r="G134" s="181" t="s">
        <v>232</v>
      </c>
      <c r="H134" s="182">
        <v>2500</v>
      </c>
      <c r="I134" s="183"/>
      <c r="J134" s="184">
        <f>ROUND(I134*H134,2)</f>
        <v>0</v>
      </c>
      <c r="K134" s="180" t="s">
        <v>1</v>
      </c>
      <c r="L134" s="36"/>
      <c r="M134" s="185" t="s">
        <v>1</v>
      </c>
      <c r="N134" s="186" t="s">
        <v>42</v>
      </c>
      <c r="O134" s="72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AR134" s="189" t="s">
        <v>139</v>
      </c>
      <c r="AT134" s="189" t="s">
        <v>135</v>
      </c>
      <c r="AU134" s="189" t="s">
        <v>85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85</v>
      </c>
      <c r="BK134" s="190">
        <f>ROUND(I134*H134,2)</f>
        <v>0</v>
      </c>
      <c r="BL134" s="17" t="s">
        <v>139</v>
      </c>
      <c r="BM134" s="189" t="s">
        <v>139</v>
      </c>
    </row>
    <row r="135" s="1" customFormat="1" ht="16.5" customHeight="1">
      <c r="B135" s="177"/>
      <c r="C135" s="178" t="s">
        <v>144</v>
      </c>
      <c r="D135" s="178" t="s">
        <v>135</v>
      </c>
      <c r="E135" s="179" t="s">
        <v>1422</v>
      </c>
      <c r="F135" s="180" t="s">
        <v>1423</v>
      </c>
      <c r="G135" s="181" t="s">
        <v>232</v>
      </c>
      <c r="H135" s="182">
        <v>400</v>
      </c>
      <c r="I135" s="183"/>
      <c r="J135" s="184">
        <f>ROUND(I135*H135,2)</f>
        <v>0</v>
      </c>
      <c r="K135" s="180" t="s">
        <v>1</v>
      </c>
      <c r="L135" s="36"/>
      <c r="M135" s="185" t="s">
        <v>1</v>
      </c>
      <c r="N135" s="186" t="s">
        <v>42</v>
      </c>
      <c r="O135" s="72"/>
      <c r="P135" s="187">
        <f>O135*H135</f>
        <v>0</v>
      </c>
      <c r="Q135" s="187">
        <v>0</v>
      </c>
      <c r="R135" s="187">
        <f>Q135*H135</f>
        <v>0</v>
      </c>
      <c r="S135" s="187">
        <v>0</v>
      </c>
      <c r="T135" s="188">
        <f>S135*H135</f>
        <v>0</v>
      </c>
      <c r="AR135" s="189" t="s">
        <v>139</v>
      </c>
      <c r="AT135" s="189" t="s">
        <v>135</v>
      </c>
      <c r="AU135" s="189" t="s">
        <v>85</v>
      </c>
      <c r="AY135" s="17" t="s">
        <v>132</v>
      </c>
      <c r="BE135" s="190">
        <f>IF(N135="základní",J135,0)</f>
        <v>0</v>
      </c>
      <c r="BF135" s="190">
        <f>IF(N135="snížená",J135,0)</f>
        <v>0</v>
      </c>
      <c r="BG135" s="190">
        <f>IF(N135="zákl. přenesená",J135,0)</f>
        <v>0</v>
      </c>
      <c r="BH135" s="190">
        <f>IF(N135="sníž. přenesená",J135,0)</f>
        <v>0</v>
      </c>
      <c r="BI135" s="190">
        <f>IF(N135="nulová",J135,0)</f>
        <v>0</v>
      </c>
      <c r="BJ135" s="17" t="s">
        <v>85</v>
      </c>
      <c r="BK135" s="190">
        <f>ROUND(I135*H135,2)</f>
        <v>0</v>
      </c>
      <c r="BL135" s="17" t="s">
        <v>139</v>
      </c>
      <c r="BM135" s="189" t="s">
        <v>161</v>
      </c>
    </row>
    <row r="136" s="1" customFormat="1" ht="16.5" customHeight="1">
      <c r="B136" s="177"/>
      <c r="C136" s="178" t="s">
        <v>139</v>
      </c>
      <c r="D136" s="178" t="s">
        <v>135</v>
      </c>
      <c r="E136" s="179" t="s">
        <v>1424</v>
      </c>
      <c r="F136" s="180" t="s">
        <v>1425</v>
      </c>
      <c r="G136" s="181" t="s">
        <v>232</v>
      </c>
      <c r="H136" s="182">
        <v>2200</v>
      </c>
      <c r="I136" s="183"/>
      <c r="J136" s="184">
        <f>ROUND(I136*H136,2)</f>
        <v>0</v>
      </c>
      <c r="K136" s="180" t="s">
        <v>1</v>
      </c>
      <c r="L136" s="36"/>
      <c r="M136" s="185" t="s">
        <v>1</v>
      </c>
      <c r="N136" s="186" t="s">
        <v>42</v>
      </c>
      <c r="O136" s="72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AR136" s="189" t="s">
        <v>139</v>
      </c>
      <c r="AT136" s="189" t="s">
        <v>135</v>
      </c>
      <c r="AU136" s="189" t="s">
        <v>85</v>
      </c>
      <c r="AY136" s="17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85</v>
      </c>
      <c r="BK136" s="190">
        <f>ROUND(I136*H136,2)</f>
        <v>0</v>
      </c>
      <c r="BL136" s="17" t="s">
        <v>139</v>
      </c>
      <c r="BM136" s="189" t="s">
        <v>173</v>
      </c>
    </row>
    <row r="137" s="1" customFormat="1" ht="16.5" customHeight="1">
      <c r="B137" s="177"/>
      <c r="C137" s="178" t="s">
        <v>153</v>
      </c>
      <c r="D137" s="178" t="s">
        <v>135</v>
      </c>
      <c r="E137" s="179" t="s">
        <v>1426</v>
      </c>
      <c r="F137" s="180" t="s">
        <v>1427</v>
      </c>
      <c r="G137" s="181" t="s">
        <v>232</v>
      </c>
      <c r="H137" s="182">
        <v>520</v>
      </c>
      <c r="I137" s="183"/>
      <c r="J137" s="184">
        <f>ROUND(I137*H137,2)</f>
        <v>0</v>
      </c>
      <c r="K137" s="180" t="s">
        <v>1</v>
      </c>
      <c r="L137" s="36"/>
      <c r="M137" s="185" t="s">
        <v>1</v>
      </c>
      <c r="N137" s="186" t="s">
        <v>42</v>
      </c>
      <c r="O137" s="72"/>
      <c r="P137" s="187">
        <f>O137*H137</f>
        <v>0</v>
      </c>
      <c r="Q137" s="187">
        <v>0</v>
      </c>
      <c r="R137" s="187">
        <f>Q137*H137</f>
        <v>0</v>
      </c>
      <c r="S137" s="187">
        <v>0</v>
      </c>
      <c r="T137" s="188">
        <f>S137*H137</f>
        <v>0</v>
      </c>
      <c r="AR137" s="189" t="s">
        <v>139</v>
      </c>
      <c r="AT137" s="189" t="s">
        <v>135</v>
      </c>
      <c r="AU137" s="189" t="s">
        <v>85</v>
      </c>
      <c r="AY137" s="17" t="s">
        <v>132</v>
      </c>
      <c r="BE137" s="190">
        <f>IF(N137="základní",J137,0)</f>
        <v>0</v>
      </c>
      <c r="BF137" s="190">
        <f>IF(N137="snížená",J137,0)</f>
        <v>0</v>
      </c>
      <c r="BG137" s="190">
        <f>IF(N137="zákl. přenesená",J137,0)</f>
        <v>0</v>
      </c>
      <c r="BH137" s="190">
        <f>IF(N137="sníž. přenesená",J137,0)</f>
        <v>0</v>
      </c>
      <c r="BI137" s="190">
        <f>IF(N137="nulová",J137,0)</f>
        <v>0</v>
      </c>
      <c r="BJ137" s="17" t="s">
        <v>85</v>
      </c>
      <c r="BK137" s="190">
        <f>ROUND(I137*H137,2)</f>
        <v>0</v>
      </c>
      <c r="BL137" s="17" t="s">
        <v>139</v>
      </c>
      <c r="BM137" s="189" t="s">
        <v>182</v>
      </c>
    </row>
    <row r="138" s="1" customFormat="1" ht="16.5" customHeight="1">
      <c r="B138" s="177"/>
      <c r="C138" s="178" t="s">
        <v>161</v>
      </c>
      <c r="D138" s="178" t="s">
        <v>135</v>
      </c>
      <c r="E138" s="179" t="s">
        <v>1428</v>
      </c>
      <c r="F138" s="180" t="s">
        <v>1429</v>
      </c>
      <c r="G138" s="181" t="s">
        <v>232</v>
      </c>
      <c r="H138" s="182">
        <v>200</v>
      </c>
      <c r="I138" s="183"/>
      <c r="J138" s="184">
        <f>ROUND(I138*H138,2)</f>
        <v>0</v>
      </c>
      <c r="K138" s="180" t="s">
        <v>1</v>
      </c>
      <c r="L138" s="36"/>
      <c r="M138" s="185" t="s">
        <v>1</v>
      </c>
      <c r="N138" s="186" t="s">
        <v>42</v>
      </c>
      <c r="O138" s="72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AR138" s="189" t="s">
        <v>139</v>
      </c>
      <c r="AT138" s="189" t="s">
        <v>135</v>
      </c>
      <c r="AU138" s="189" t="s">
        <v>85</v>
      </c>
      <c r="AY138" s="17" t="s">
        <v>132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85</v>
      </c>
      <c r="BK138" s="190">
        <f>ROUND(I138*H138,2)</f>
        <v>0</v>
      </c>
      <c r="BL138" s="17" t="s">
        <v>139</v>
      </c>
      <c r="BM138" s="189" t="s">
        <v>272</v>
      </c>
    </row>
    <row r="139" s="1" customFormat="1" ht="16.5" customHeight="1">
      <c r="B139" s="177"/>
      <c r="C139" s="178" t="s">
        <v>166</v>
      </c>
      <c r="D139" s="178" t="s">
        <v>135</v>
      </c>
      <c r="E139" s="179" t="s">
        <v>1430</v>
      </c>
      <c r="F139" s="180" t="s">
        <v>1431</v>
      </c>
      <c r="G139" s="181" t="s">
        <v>232</v>
      </c>
      <c r="H139" s="182">
        <v>100</v>
      </c>
      <c r="I139" s="183"/>
      <c r="J139" s="184">
        <f>ROUND(I139*H139,2)</f>
        <v>0</v>
      </c>
      <c r="K139" s="180" t="s">
        <v>1</v>
      </c>
      <c r="L139" s="36"/>
      <c r="M139" s="185" t="s">
        <v>1</v>
      </c>
      <c r="N139" s="186" t="s">
        <v>42</v>
      </c>
      <c r="O139" s="72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AR139" s="189" t="s">
        <v>139</v>
      </c>
      <c r="AT139" s="189" t="s">
        <v>135</v>
      </c>
      <c r="AU139" s="189" t="s">
        <v>85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85</v>
      </c>
      <c r="BK139" s="190">
        <f>ROUND(I139*H139,2)</f>
        <v>0</v>
      </c>
      <c r="BL139" s="17" t="s">
        <v>139</v>
      </c>
      <c r="BM139" s="189" t="s">
        <v>282</v>
      </c>
    </row>
    <row r="140" s="1" customFormat="1" ht="16.5" customHeight="1">
      <c r="B140" s="177"/>
      <c r="C140" s="178" t="s">
        <v>173</v>
      </c>
      <c r="D140" s="178" t="s">
        <v>135</v>
      </c>
      <c r="E140" s="179" t="s">
        <v>1432</v>
      </c>
      <c r="F140" s="180" t="s">
        <v>1433</v>
      </c>
      <c r="G140" s="181" t="s">
        <v>232</v>
      </c>
      <c r="H140" s="182">
        <v>50</v>
      </c>
      <c r="I140" s="183"/>
      <c r="J140" s="184">
        <f>ROUND(I140*H140,2)</f>
        <v>0</v>
      </c>
      <c r="K140" s="180" t="s">
        <v>1</v>
      </c>
      <c r="L140" s="36"/>
      <c r="M140" s="185" t="s">
        <v>1</v>
      </c>
      <c r="N140" s="186" t="s">
        <v>42</v>
      </c>
      <c r="O140" s="72"/>
      <c r="P140" s="187">
        <f>O140*H140</f>
        <v>0</v>
      </c>
      <c r="Q140" s="187">
        <v>0</v>
      </c>
      <c r="R140" s="187">
        <f>Q140*H140</f>
        <v>0</v>
      </c>
      <c r="S140" s="187">
        <v>0</v>
      </c>
      <c r="T140" s="188">
        <f>S140*H140</f>
        <v>0</v>
      </c>
      <c r="AR140" s="189" t="s">
        <v>139</v>
      </c>
      <c r="AT140" s="189" t="s">
        <v>135</v>
      </c>
      <c r="AU140" s="189" t="s">
        <v>85</v>
      </c>
      <c r="AY140" s="17" t="s">
        <v>132</v>
      </c>
      <c r="BE140" s="190">
        <f>IF(N140="základní",J140,0)</f>
        <v>0</v>
      </c>
      <c r="BF140" s="190">
        <f>IF(N140="snížená",J140,0)</f>
        <v>0</v>
      </c>
      <c r="BG140" s="190">
        <f>IF(N140="zákl. přenesená",J140,0)</f>
        <v>0</v>
      </c>
      <c r="BH140" s="190">
        <f>IF(N140="sníž. přenesená",J140,0)</f>
        <v>0</v>
      </c>
      <c r="BI140" s="190">
        <f>IF(N140="nulová",J140,0)</f>
        <v>0</v>
      </c>
      <c r="BJ140" s="17" t="s">
        <v>85</v>
      </c>
      <c r="BK140" s="190">
        <f>ROUND(I140*H140,2)</f>
        <v>0</v>
      </c>
      <c r="BL140" s="17" t="s">
        <v>139</v>
      </c>
      <c r="BM140" s="189" t="s">
        <v>294</v>
      </c>
    </row>
    <row r="141" s="1" customFormat="1" ht="16.5" customHeight="1">
      <c r="B141" s="177"/>
      <c r="C141" s="178" t="s">
        <v>178</v>
      </c>
      <c r="D141" s="178" t="s">
        <v>135</v>
      </c>
      <c r="E141" s="179" t="s">
        <v>1434</v>
      </c>
      <c r="F141" s="180" t="s">
        <v>1435</v>
      </c>
      <c r="G141" s="181" t="s">
        <v>232</v>
      </c>
      <c r="H141" s="182">
        <v>200</v>
      </c>
      <c r="I141" s="183"/>
      <c r="J141" s="184">
        <f>ROUND(I141*H141,2)</f>
        <v>0</v>
      </c>
      <c r="K141" s="180" t="s">
        <v>1</v>
      </c>
      <c r="L141" s="36"/>
      <c r="M141" s="185" t="s">
        <v>1</v>
      </c>
      <c r="N141" s="186" t="s">
        <v>42</v>
      </c>
      <c r="O141" s="72"/>
      <c r="P141" s="187">
        <f>O141*H141</f>
        <v>0</v>
      </c>
      <c r="Q141" s="187">
        <v>0</v>
      </c>
      <c r="R141" s="187">
        <f>Q141*H141</f>
        <v>0</v>
      </c>
      <c r="S141" s="187">
        <v>0</v>
      </c>
      <c r="T141" s="188">
        <f>S141*H141</f>
        <v>0</v>
      </c>
      <c r="AR141" s="189" t="s">
        <v>139</v>
      </c>
      <c r="AT141" s="189" t="s">
        <v>135</v>
      </c>
      <c r="AU141" s="189" t="s">
        <v>85</v>
      </c>
      <c r="AY141" s="17" t="s">
        <v>132</v>
      </c>
      <c r="BE141" s="190">
        <f>IF(N141="základní",J141,0)</f>
        <v>0</v>
      </c>
      <c r="BF141" s="190">
        <f>IF(N141="snížená",J141,0)</f>
        <v>0</v>
      </c>
      <c r="BG141" s="190">
        <f>IF(N141="zákl. přenesená",J141,0)</f>
        <v>0</v>
      </c>
      <c r="BH141" s="190">
        <f>IF(N141="sníž. přenesená",J141,0)</f>
        <v>0</v>
      </c>
      <c r="BI141" s="190">
        <f>IF(N141="nulová",J141,0)</f>
        <v>0</v>
      </c>
      <c r="BJ141" s="17" t="s">
        <v>85</v>
      </c>
      <c r="BK141" s="190">
        <f>ROUND(I141*H141,2)</f>
        <v>0</v>
      </c>
      <c r="BL141" s="17" t="s">
        <v>139</v>
      </c>
      <c r="BM141" s="189" t="s">
        <v>304</v>
      </c>
    </row>
    <row r="142" s="11" customFormat="1" ht="25.92" customHeight="1">
      <c r="B142" s="164"/>
      <c r="D142" s="165" t="s">
        <v>76</v>
      </c>
      <c r="E142" s="166" t="s">
        <v>1070</v>
      </c>
      <c r="F142" s="166" t="s">
        <v>1436</v>
      </c>
      <c r="I142" s="167"/>
      <c r="J142" s="168">
        <f>BK142</f>
        <v>0</v>
      </c>
      <c r="L142" s="164"/>
      <c r="M142" s="169"/>
      <c r="N142" s="170"/>
      <c r="O142" s="170"/>
      <c r="P142" s="171">
        <f>SUM(P143:P151)</f>
        <v>0</v>
      </c>
      <c r="Q142" s="170"/>
      <c r="R142" s="171">
        <f>SUM(R143:R151)</f>
        <v>0</v>
      </c>
      <c r="S142" s="170"/>
      <c r="T142" s="172">
        <f>SUM(T143:T151)</f>
        <v>0</v>
      </c>
      <c r="AR142" s="165" t="s">
        <v>85</v>
      </c>
      <c r="AT142" s="173" t="s">
        <v>76</v>
      </c>
      <c r="AU142" s="173" t="s">
        <v>77</v>
      </c>
      <c r="AY142" s="165" t="s">
        <v>132</v>
      </c>
      <c r="BK142" s="174">
        <f>SUM(BK143:BK151)</f>
        <v>0</v>
      </c>
    </row>
    <row r="143" s="1" customFormat="1" ht="16.5" customHeight="1">
      <c r="B143" s="177"/>
      <c r="C143" s="178" t="s">
        <v>182</v>
      </c>
      <c r="D143" s="178" t="s">
        <v>135</v>
      </c>
      <c r="E143" s="179" t="s">
        <v>1437</v>
      </c>
      <c r="F143" s="180" t="s">
        <v>1438</v>
      </c>
      <c r="G143" s="181" t="s">
        <v>232</v>
      </c>
      <c r="H143" s="182">
        <v>100</v>
      </c>
      <c r="I143" s="183"/>
      <c r="J143" s="184">
        <f>ROUND(I143*H143,2)</f>
        <v>0</v>
      </c>
      <c r="K143" s="180" t="s">
        <v>1</v>
      </c>
      <c r="L143" s="36"/>
      <c r="M143" s="185" t="s">
        <v>1</v>
      </c>
      <c r="N143" s="186" t="s">
        <v>42</v>
      </c>
      <c r="O143" s="72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AR143" s="189" t="s">
        <v>139</v>
      </c>
      <c r="AT143" s="189" t="s">
        <v>135</v>
      </c>
      <c r="AU143" s="189" t="s">
        <v>85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85</v>
      </c>
      <c r="BK143" s="190">
        <f>ROUND(I143*H143,2)</f>
        <v>0</v>
      </c>
      <c r="BL143" s="17" t="s">
        <v>139</v>
      </c>
      <c r="BM143" s="189" t="s">
        <v>316</v>
      </c>
    </row>
    <row r="144" s="1" customFormat="1" ht="16.5" customHeight="1">
      <c r="B144" s="177"/>
      <c r="C144" s="178" t="s">
        <v>266</v>
      </c>
      <c r="D144" s="178" t="s">
        <v>135</v>
      </c>
      <c r="E144" s="179" t="s">
        <v>1439</v>
      </c>
      <c r="F144" s="180" t="s">
        <v>1440</v>
      </c>
      <c r="G144" s="181" t="s">
        <v>232</v>
      </c>
      <c r="H144" s="182">
        <v>100</v>
      </c>
      <c r="I144" s="183"/>
      <c r="J144" s="184">
        <f>ROUND(I144*H144,2)</f>
        <v>0</v>
      </c>
      <c r="K144" s="180" t="s">
        <v>1</v>
      </c>
      <c r="L144" s="36"/>
      <c r="M144" s="185" t="s">
        <v>1</v>
      </c>
      <c r="N144" s="186" t="s">
        <v>42</v>
      </c>
      <c r="O144" s="72"/>
      <c r="P144" s="187">
        <f>O144*H144</f>
        <v>0</v>
      </c>
      <c r="Q144" s="187">
        <v>0</v>
      </c>
      <c r="R144" s="187">
        <f>Q144*H144</f>
        <v>0</v>
      </c>
      <c r="S144" s="187">
        <v>0</v>
      </c>
      <c r="T144" s="188">
        <f>S144*H144</f>
        <v>0</v>
      </c>
      <c r="AR144" s="189" t="s">
        <v>139</v>
      </c>
      <c r="AT144" s="189" t="s">
        <v>135</v>
      </c>
      <c r="AU144" s="189" t="s">
        <v>85</v>
      </c>
      <c r="AY144" s="17" t="s">
        <v>132</v>
      </c>
      <c r="BE144" s="190">
        <f>IF(N144="základní",J144,0)</f>
        <v>0</v>
      </c>
      <c r="BF144" s="190">
        <f>IF(N144="snížená",J144,0)</f>
        <v>0</v>
      </c>
      <c r="BG144" s="190">
        <f>IF(N144="zákl. přenesená",J144,0)</f>
        <v>0</v>
      </c>
      <c r="BH144" s="190">
        <f>IF(N144="sníž. přenesená",J144,0)</f>
        <v>0</v>
      </c>
      <c r="BI144" s="190">
        <f>IF(N144="nulová",J144,0)</f>
        <v>0</v>
      </c>
      <c r="BJ144" s="17" t="s">
        <v>85</v>
      </c>
      <c r="BK144" s="190">
        <f>ROUND(I144*H144,2)</f>
        <v>0</v>
      </c>
      <c r="BL144" s="17" t="s">
        <v>139</v>
      </c>
      <c r="BM144" s="189" t="s">
        <v>331</v>
      </c>
    </row>
    <row r="145" s="1" customFormat="1" ht="16.5" customHeight="1">
      <c r="B145" s="177"/>
      <c r="C145" s="178" t="s">
        <v>272</v>
      </c>
      <c r="D145" s="178" t="s">
        <v>135</v>
      </c>
      <c r="E145" s="179" t="s">
        <v>1441</v>
      </c>
      <c r="F145" s="180" t="s">
        <v>1442</v>
      </c>
      <c r="G145" s="181" t="s">
        <v>232</v>
      </c>
      <c r="H145" s="182">
        <v>150</v>
      </c>
      <c r="I145" s="183"/>
      <c r="J145" s="184">
        <f>ROUND(I145*H145,2)</f>
        <v>0</v>
      </c>
      <c r="K145" s="180" t="s">
        <v>1</v>
      </c>
      <c r="L145" s="36"/>
      <c r="M145" s="185" t="s">
        <v>1</v>
      </c>
      <c r="N145" s="186" t="s">
        <v>42</v>
      </c>
      <c r="O145" s="72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AR145" s="189" t="s">
        <v>139</v>
      </c>
      <c r="AT145" s="189" t="s">
        <v>135</v>
      </c>
      <c r="AU145" s="189" t="s">
        <v>85</v>
      </c>
      <c r="AY145" s="17" t="s">
        <v>132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85</v>
      </c>
      <c r="BK145" s="190">
        <f>ROUND(I145*H145,2)</f>
        <v>0</v>
      </c>
      <c r="BL145" s="17" t="s">
        <v>139</v>
      </c>
      <c r="BM145" s="189" t="s">
        <v>341</v>
      </c>
    </row>
    <row r="146" s="1" customFormat="1" ht="16.5" customHeight="1">
      <c r="B146" s="177"/>
      <c r="C146" s="178" t="s">
        <v>277</v>
      </c>
      <c r="D146" s="178" t="s">
        <v>135</v>
      </c>
      <c r="E146" s="179" t="s">
        <v>1443</v>
      </c>
      <c r="F146" s="180" t="s">
        <v>1444</v>
      </c>
      <c r="G146" s="181" t="s">
        <v>1042</v>
      </c>
      <c r="H146" s="182">
        <v>50</v>
      </c>
      <c r="I146" s="183"/>
      <c r="J146" s="184">
        <f>ROUND(I146*H146,2)</f>
        <v>0</v>
      </c>
      <c r="K146" s="180" t="s">
        <v>1</v>
      </c>
      <c r="L146" s="36"/>
      <c r="M146" s="185" t="s">
        <v>1</v>
      </c>
      <c r="N146" s="186" t="s">
        <v>42</v>
      </c>
      <c r="O146" s="72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AR146" s="189" t="s">
        <v>139</v>
      </c>
      <c r="AT146" s="189" t="s">
        <v>135</v>
      </c>
      <c r="AU146" s="189" t="s">
        <v>85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85</v>
      </c>
      <c r="BK146" s="190">
        <f>ROUND(I146*H146,2)</f>
        <v>0</v>
      </c>
      <c r="BL146" s="17" t="s">
        <v>139</v>
      </c>
      <c r="BM146" s="189" t="s">
        <v>354</v>
      </c>
    </row>
    <row r="147" s="1" customFormat="1" ht="24" customHeight="1">
      <c r="B147" s="177"/>
      <c r="C147" s="178" t="s">
        <v>282</v>
      </c>
      <c r="D147" s="178" t="s">
        <v>135</v>
      </c>
      <c r="E147" s="179" t="s">
        <v>1445</v>
      </c>
      <c r="F147" s="180" t="s">
        <v>1446</v>
      </c>
      <c r="G147" s="181" t="s">
        <v>1042</v>
      </c>
      <c r="H147" s="182">
        <v>20</v>
      </c>
      <c r="I147" s="183"/>
      <c r="J147" s="184">
        <f>ROUND(I147*H147,2)</f>
        <v>0</v>
      </c>
      <c r="K147" s="180" t="s">
        <v>1</v>
      </c>
      <c r="L147" s="36"/>
      <c r="M147" s="185" t="s">
        <v>1</v>
      </c>
      <c r="N147" s="186" t="s">
        <v>42</v>
      </c>
      <c r="O147" s="72"/>
      <c r="P147" s="187">
        <f>O147*H147</f>
        <v>0</v>
      </c>
      <c r="Q147" s="187">
        <v>0</v>
      </c>
      <c r="R147" s="187">
        <f>Q147*H147</f>
        <v>0</v>
      </c>
      <c r="S147" s="187">
        <v>0</v>
      </c>
      <c r="T147" s="188">
        <f>S147*H147</f>
        <v>0</v>
      </c>
      <c r="AR147" s="189" t="s">
        <v>139</v>
      </c>
      <c r="AT147" s="189" t="s">
        <v>135</v>
      </c>
      <c r="AU147" s="189" t="s">
        <v>85</v>
      </c>
      <c r="AY147" s="17" t="s">
        <v>132</v>
      </c>
      <c r="BE147" s="190">
        <f>IF(N147="základní",J147,0)</f>
        <v>0</v>
      </c>
      <c r="BF147" s="190">
        <f>IF(N147="snížená",J147,0)</f>
        <v>0</v>
      </c>
      <c r="BG147" s="190">
        <f>IF(N147="zákl. přenesená",J147,0)</f>
        <v>0</v>
      </c>
      <c r="BH147" s="190">
        <f>IF(N147="sníž. přenesená",J147,0)</f>
        <v>0</v>
      </c>
      <c r="BI147" s="190">
        <f>IF(N147="nulová",J147,0)</f>
        <v>0</v>
      </c>
      <c r="BJ147" s="17" t="s">
        <v>85</v>
      </c>
      <c r="BK147" s="190">
        <f>ROUND(I147*H147,2)</f>
        <v>0</v>
      </c>
      <c r="BL147" s="17" t="s">
        <v>139</v>
      </c>
      <c r="BM147" s="189" t="s">
        <v>364</v>
      </c>
    </row>
    <row r="148" s="1" customFormat="1" ht="16.5" customHeight="1">
      <c r="B148" s="177"/>
      <c r="C148" s="178" t="s">
        <v>8</v>
      </c>
      <c r="D148" s="178" t="s">
        <v>135</v>
      </c>
      <c r="E148" s="179" t="s">
        <v>1447</v>
      </c>
      <c r="F148" s="180" t="s">
        <v>1448</v>
      </c>
      <c r="G148" s="181" t="s">
        <v>1042</v>
      </c>
      <c r="H148" s="182">
        <v>10</v>
      </c>
      <c r="I148" s="183"/>
      <c r="J148" s="184">
        <f>ROUND(I148*H148,2)</f>
        <v>0</v>
      </c>
      <c r="K148" s="180" t="s">
        <v>1</v>
      </c>
      <c r="L148" s="36"/>
      <c r="M148" s="185" t="s">
        <v>1</v>
      </c>
      <c r="N148" s="186" t="s">
        <v>42</v>
      </c>
      <c r="O148" s="72"/>
      <c r="P148" s="187">
        <f>O148*H148</f>
        <v>0</v>
      </c>
      <c r="Q148" s="187">
        <v>0</v>
      </c>
      <c r="R148" s="187">
        <f>Q148*H148</f>
        <v>0</v>
      </c>
      <c r="S148" s="187">
        <v>0</v>
      </c>
      <c r="T148" s="188">
        <f>S148*H148</f>
        <v>0</v>
      </c>
      <c r="AR148" s="189" t="s">
        <v>139</v>
      </c>
      <c r="AT148" s="189" t="s">
        <v>135</v>
      </c>
      <c r="AU148" s="189" t="s">
        <v>85</v>
      </c>
      <c r="AY148" s="17" t="s">
        <v>132</v>
      </c>
      <c r="BE148" s="190">
        <f>IF(N148="základní",J148,0)</f>
        <v>0</v>
      </c>
      <c r="BF148" s="190">
        <f>IF(N148="snížená",J148,0)</f>
        <v>0</v>
      </c>
      <c r="BG148" s="190">
        <f>IF(N148="zákl. přenesená",J148,0)</f>
        <v>0</v>
      </c>
      <c r="BH148" s="190">
        <f>IF(N148="sníž. přenesená",J148,0)</f>
        <v>0</v>
      </c>
      <c r="BI148" s="190">
        <f>IF(N148="nulová",J148,0)</f>
        <v>0</v>
      </c>
      <c r="BJ148" s="17" t="s">
        <v>85</v>
      </c>
      <c r="BK148" s="190">
        <f>ROUND(I148*H148,2)</f>
        <v>0</v>
      </c>
      <c r="BL148" s="17" t="s">
        <v>139</v>
      </c>
      <c r="BM148" s="189" t="s">
        <v>373</v>
      </c>
    </row>
    <row r="149" s="1" customFormat="1" ht="16.5" customHeight="1">
      <c r="B149" s="177"/>
      <c r="C149" s="178" t="s">
        <v>294</v>
      </c>
      <c r="D149" s="178" t="s">
        <v>135</v>
      </c>
      <c r="E149" s="179" t="s">
        <v>1449</v>
      </c>
      <c r="F149" s="180" t="s">
        <v>1450</v>
      </c>
      <c r="G149" s="181" t="s">
        <v>1042</v>
      </c>
      <c r="H149" s="182">
        <v>10</v>
      </c>
      <c r="I149" s="183"/>
      <c r="J149" s="184">
        <f>ROUND(I149*H149,2)</f>
        <v>0</v>
      </c>
      <c r="K149" s="180" t="s">
        <v>1</v>
      </c>
      <c r="L149" s="36"/>
      <c r="M149" s="185" t="s">
        <v>1</v>
      </c>
      <c r="N149" s="186" t="s">
        <v>42</v>
      </c>
      <c r="O149" s="72"/>
      <c r="P149" s="187">
        <f>O149*H149</f>
        <v>0</v>
      </c>
      <c r="Q149" s="187">
        <v>0</v>
      </c>
      <c r="R149" s="187">
        <f>Q149*H149</f>
        <v>0</v>
      </c>
      <c r="S149" s="187">
        <v>0</v>
      </c>
      <c r="T149" s="188">
        <f>S149*H149</f>
        <v>0</v>
      </c>
      <c r="AR149" s="189" t="s">
        <v>139</v>
      </c>
      <c r="AT149" s="189" t="s">
        <v>135</v>
      </c>
      <c r="AU149" s="189" t="s">
        <v>85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85</v>
      </c>
      <c r="BK149" s="190">
        <f>ROUND(I149*H149,2)</f>
        <v>0</v>
      </c>
      <c r="BL149" s="17" t="s">
        <v>139</v>
      </c>
      <c r="BM149" s="189" t="s">
        <v>382</v>
      </c>
    </row>
    <row r="150" s="1" customFormat="1" ht="24" customHeight="1">
      <c r="B150" s="177"/>
      <c r="C150" s="178" t="s">
        <v>299</v>
      </c>
      <c r="D150" s="178" t="s">
        <v>135</v>
      </c>
      <c r="E150" s="179" t="s">
        <v>1451</v>
      </c>
      <c r="F150" s="180" t="s">
        <v>1452</v>
      </c>
      <c r="G150" s="181" t="s">
        <v>1042</v>
      </c>
      <c r="H150" s="182">
        <v>10</v>
      </c>
      <c r="I150" s="183"/>
      <c r="J150" s="184">
        <f>ROUND(I150*H150,2)</f>
        <v>0</v>
      </c>
      <c r="K150" s="180" t="s">
        <v>1</v>
      </c>
      <c r="L150" s="36"/>
      <c r="M150" s="185" t="s">
        <v>1</v>
      </c>
      <c r="N150" s="186" t="s">
        <v>42</v>
      </c>
      <c r="O150" s="72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AR150" s="189" t="s">
        <v>139</v>
      </c>
      <c r="AT150" s="189" t="s">
        <v>135</v>
      </c>
      <c r="AU150" s="189" t="s">
        <v>85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85</v>
      </c>
      <c r="BK150" s="190">
        <f>ROUND(I150*H150,2)</f>
        <v>0</v>
      </c>
      <c r="BL150" s="17" t="s">
        <v>139</v>
      </c>
      <c r="BM150" s="189" t="s">
        <v>402</v>
      </c>
    </row>
    <row r="151" s="1" customFormat="1" ht="16.5" customHeight="1">
      <c r="B151" s="177"/>
      <c r="C151" s="178" t="s">
        <v>304</v>
      </c>
      <c r="D151" s="178" t="s">
        <v>135</v>
      </c>
      <c r="E151" s="179" t="s">
        <v>1453</v>
      </c>
      <c r="F151" s="180" t="s">
        <v>1454</v>
      </c>
      <c r="G151" s="181" t="s">
        <v>1042</v>
      </c>
      <c r="H151" s="182">
        <v>4</v>
      </c>
      <c r="I151" s="183"/>
      <c r="J151" s="184">
        <f>ROUND(I151*H151,2)</f>
        <v>0</v>
      </c>
      <c r="K151" s="180" t="s">
        <v>1</v>
      </c>
      <c r="L151" s="36"/>
      <c r="M151" s="185" t="s">
        <v>1</v>
      </c>
      <c r="N151" s="186" t="s">
        <v>42</v>
      </c>
      <c r="O151" s="72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AR151" s="189" t="s">
        <v>139</v>
      </c>
      <c r="AT151" s="189" t="s">
        <v>135</v>
      </c>
      <c r="AU151" s="189" t="s">
        <v>85</v>
      </c>
      <c r="AY151" s="17" t="s">
        <v>132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85</v>
      </c>
      <c r="BK151" s="190">
        <f>ROUND(I151*H151,2)</f>
        <v>0</v>
      </c>
      <c r="BL151" s="17" t="s">
        <v>139</v>
      </c>
      <c r="BM151" s="189" t="s">
        <v>432</v>
      </c>
    </row>
    <row r="152" s="11" customFormat="1" ht="25.92" customHeight="1">
      <c r="B152" s="164"/>
      <c r="D152" s="165" t="s">
        <v>76</v>
      </c>
      <c r="E152" s="166" t="s">
        <v>1082</v>
      </c>
      <c r="F152" s="166" t="s">
        <v>1455</v>
      </c>
      <c r="I152" s="167"/>
      <c r="J152" s="168">
        <f>BK152</f>
        <v>0</v>
      </c>
      <c r="L152" s="164"/>
      <c r="M152" s="169"/>
      <c r="N152" s="170"/>
      <c r="O152" s="170"/>
      <c r="P152" s="171">
        <f>SUM(P153:P156)</f>
        <v>0</v>
      </c>
      <c r="Q152" s="170"/>
      <c r="R152" s="171">
        <f>SUM(R153:R156)</f>
        <v>0</v>
      </c>
      <c r="S152" s="170"/>
      <c r="T152" s="172">
        <f>SUM(T153:T156)</f>
        <v>0</v>
      </c>
      <c r="AR152" s="165" t="s">
        <v>85</v>
      </c>
      <c r="AT152" s="173" t="s">
        <v>76</v>
      </c>
      <c r="AU152" s="173" t="s">
        <v>77</v>
      </c>
      <c r="AY152" s="165" t="s">
        <v>132</v>
      </c>
      <c r="BK152" s="174">
        <f>SUM(BK153:BK156)</f>
        <v>0</v>
      </c>
    </row>
    <row r="153" s="1" customFormat="1" ht="48" customHeight="1">
      <c r="B153" s="177"/>
      <c r="C153" s="178" t="s">
        <v>309</v>
      </c>
      <c r="D153" s="178" t="s">
        <v>135</v>
      </c>
      <c r="E153" s="179" t="s">
        <v>76</v>
      </c>
      <c r="F153" s="180" t="s">
        <v>1456</v>
      </c>
      <c r="G153" s="181" t="s">
        <v>1042</v>
      </c>
      <c r="H153" s="182">
        <v>1</v>
      </c>
      <c r="I153" s="183"/>
      <c r="J153" s="184">
        <f>ROUND(I153*H153,2)</f>
        <v>0</v>
      </c>
      <c r="K153" s="180" t="s">
        <v>1</v>
      </c>
      <c r="L153" s="36"/>
      <c r="M153" s="185" t="s">
        <v>1</v>
      </c>
      <c r="N153" s="186" t="s">
        <v>42</v>
      </c>
      <c r="O153" s="72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AR153" s="189" t="s">
        <v>139</v>
      </c>
      <c r="AT153" s="189" t="s">
        <v>135</v>
      </c>
      <c r="AU153" s="189" t="s">
        <v>85</v>
      </c>
      <c r="AY153" s="17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85</v>
      </c>
      <c r="BK153" s="190">
        <f>ROUND(I153*H153,2)</f>
        <v>0</v>
      </c>
      <c r="BL153" s="17" t="s">
        <v>139</v>
      </c>
      <c r="BM153" s="189" t="s">
        <v>451</v>
      </c>
    </row>
    <row r="154" s="1" customFormat="1" ht="16.5" customHeight="1">
      <c r="B154" s="177"/>
      <c r="C154" s="178" t="s">
        <v>316</v>
      </c>
      <c r="D154" s="178" t="s">
        <v>135</v>
      </c>
      <c r="E154" s="179" t="s">
        <v>317</v>
      </c>
      <c r="F154" s="180" t="s">
        <v>1457</v>
      </c>
      <c r="G154" s="181" t="s">
        <v>1042</v>
      </c>
      <c r="H154" s="182">
        <v>1</v>
      </c>
      <c r="I154" s="183"/>
      <c r="J154" s="184">
        <f>ROUND(I154*H154,2)</f>
        <v>0</v>
      </c>
      <c r="K154" s="180" t="s">
        <v>1</v>
      </c>
      <c r="L154" s="36"/>
      <c r="M154" s="185" t="s">
        <v>1</v>
      </c>
      <c r="N154" s="186" t="s">
        <v>42</v>
      </c>
      <c r="O154" s="72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AR154" s="189" t="s">
        <v>139</v>
      </c>
      <c r="AT154" s="189" t="s">
        <v>135</v>
      </c>
      <c r="AU154" s="189" t="s">
        <v>85</v>
      </c>
      <c r="AY154" s="17" t="s">
        <v>132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85</v>
      </c>
      <c r="BK154" s="190">
        <f>ROUND(I154*H154,2)</f>
        <v>0</v>
      </c>
      <c r="BL154" s="17" t="s">
        <v>139</v>
      </c>
      <c r="BM154" s="189" t="s">
        <v>461</v>
      </c>
    </row>
    <row r="155" s="1" customFormat="1" ht="16.5" customHeight="1">
      <c r="B155" s="177"/>
      <c r="C155" s="178" t="s">
        <v>7</v>
      </c>
      <c r="D155" s="178" t="s">
        <v>135</v>
      </c>
      <c r="E155" s="179" t="s">
        <v>1458</v>
      </c>
      <c r="F155" s="180" t="s">
        <v>1459</v>
      </c>
      <c r="G155" s="181" t="s">
        <v>1042</v>
      </c>
      <c r="H155" s="182">
        <v>25</v>
      </c>
      <c r="I155" s="183"/>
      <c r="J155" s="184">
        <f>ROUND(I155*H155,2)</f>
        <v>0</v>
      </c>
      <c r="K155" s="180" t="s">
        <v>1</v>
      </c>
      <c r="L155" s="36"/>
      <c r="M155" s="185" t="s">
        <v>1</v>
      </c>
      <c r="N155" s="186" t="s">
        <v>42</v>
      </c>
      <c r="O155" s="72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AR155" s="189" t="s">
        <v>139</v>
      </c>
      <c r="AT155" s="189" t="s">
        <v>135</v>
      </c>
      <c r="AU155" s="189" t="s">
        <v>85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85</v>
      </c>
      <c r="BK155" s="190">
        <f>ROUND(I155*H155,2)</f>
        <v>0</v>
      </c>
      <c r="BL155" s="17" t="s">
        <v>139</v>
      </c>
      <c r="BM155" s="189" t="s">
        <v>474</v>
      </c>
    </row>
    <row r="156" s="1" customFormat="1" ht="16.5" customHeight="1">
      <c r="B156" s="177"/>
      <c r="C156" s="178" t="s">
        <v>331</v>
      </c>
      <c r="D156" s="178" t="s">
        <v>135</v>
      </c>
      <c r="E156" s="179" t="s">
        <v>1460</v>
      </c>
      <c r="F156" s="180" t="s">
        <v>1461</v>
      </c>
      <c r="G156" s="181" t="s">
        <v>1042</v>
      </c>
      <c r="H156" s="182">
        <v>1</v>
      </c>
      <c r="I156" s="183"/>
      <c r="J156" s="184">
        <f>ROUND(I156*H156,2)</f>
        <v>0</v>
      </c>
      <c r="K156" s="180" t="s">
        <v>1</v>
      </c>
      <c r="L156" s="36"/>
      <c r="M156" s="185" t="s">
        <v>1</v>
      </c>
      <c r="N156" s="186" t="s">
        <v>42</v>
      </c>
      <c r="O156" s="72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AR156" s="189" t="s">
        <v>139</v>
      </c>
      <c r="AT156" s="189" t="s">
        <v>135</v>
      </c>
      <c r="AU156" s="189" t="s">
        <v>85</v>
      </c>
      <c r="AY156" s="17" t="s">
        <v>132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85</v>
      </c>
      <c r="BK156" s="190">
        <f>ROUND(I156*H156,2)</f>
        <v>0</v>
      </c>
      <c r="BL156" s="17" t="s">
        <v>139</v>
      </c>
      <c r="BM156" s="189" t="s">
        <v>490</v>
      </c>
    </row>
    <row r="157" s="11" customFormat="1" ht="25.92" customHeight="1">
      <c r="B157" s="164"/>
      <c r="D157" s="165" t="s">
        <v>76</v>
      </c>
      <c r="E157" s="166" t="s">
        <v>1098</v>
      </c>
      <c r="F157" s="166" t="s">
        <v>1462</v>
      </c>
      <c r="I157" s="167"/>
      <c r="J157" s="168">
        <f>BK157</f>
        <v>0</v>
      </c>
      <c r="L157" s="164"/>
      <c r="M157" s="169"/>
      <c r="N157" s="170"/>
      <c r="O157" s="170"/>
      <c r="P157" s="171">
        <f>SUM(P158:P162)</f>
        <v>0</v>
      </c>
      <c r="Q157" s="170"/>
      <c r="R157" s="171">
        <f>SUM(R158:R162)</f>
        <v>0</v>
      </c>
      <c r="S157" s="170"/>
      <c r="T157" s="172">
        <f>SUM(T158:T162)</f>
        <v>0</v>
      </c>
      <c r="AR157" s="165" t="s">
        <v>85</v>
      </c>
      <c r="AT157" s="173" t="s">
        <v>76</v>
      </c>
      <c r="AU157" s="173" t="s">
        <v>77</v>
      </c>
      <c r="AY157" s="165" t="s">
        <v>132</v>
      </c>
      <c r="BK157" s="174">
        <f>SUM(BK158:BK162)</f>
        <v>0</v>
      </c>
    </row>
    <row r="158" s="1" customFormat="1" ht="16.5" customHeight="1">
      <c r="B158" s="177"/>
      <c r="C158" s="178" t="s">
        <v>336</v>
      </c>
      <c r="D158" s="178" t="s">
        <v>135</v>
      </c>
      <c r="E158" s="179" t="s">
        <v>1463</v>
      </c>
      <c r="F158" s="180" t="s">
        <v>1464</v>
      </c>
      <c r="G158" s="181" t="s">
        <v>1042</v>
      </c>
      <c r="H158" s="182">
        <v>1</v>
      </c>
      <c r="I158" s="183"/>
      <c r="J158" s="184">
        <f>ROUND(I158*H158,2)</f>
        <v>0</v>
      </c>
      <c r="K158" s="180" t="s">
        <v>1</v>
      </c>
      <c r="L158" s="36"/>
      <c r="M158" s="185" t="s">
        <v>1</v>
      </c>
      <c r="N158" s="186" t="s">
        <v>42</v>
      </c>
      <c r="O158" s="72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AR158" s="189" t="s">
        <v>139</v>
      </c>
      <c r="AT158" s="189" t="s">
        <v>135</v>
      </c>
      <c r="AU158" s="189" t="s">
        <v>85</v>
      </c>
      <c r="AY158" s="17" t="s">
        <v>132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85</v>
      </c>
      <c r="BK158" s="190">
        <f>ROUND(I158*H158,2)</f>
        <v>0</v>
      </c>
      <c r="BL158" s="17" t="s">
        <v>139</v>
      </c>
      <c r="BM158" s="189" t="s">
        <v>498</v>
      </c>
    </row>
    <row r="159" s="1" customFormat="1" ht="16.5" customHeight="1">
      <c r="B159" s="177"/>
      <c r="C159" s="178" t="s">
        <v>341</v>
      </c>
      <c r="D159" s="178" t="s">
        <v>135</v>
      </c>
      <c r="E159" s="179" t="s">
        <v>1465</v>
      </c>
      <c r="F159" s="180" t="s">
        <v>1466</v>
      </c>
      <c r="G159" s="181" t="s">
        <v>1042</v>
      </c>
      <c r="H159" s="182">
        <v>1</v>
      </c>
      <c r="I159" s="183"/>
      <c r="J159" s="184">
        <f>ROUND(I159*H159,2)</f>
        <v>0</v>
      </c>
      <c r="K159" s="180" t="s">
        <v>1</v>
      </c>
      <c r="L159" s="36"/>
      <c r="M159" s="185" t="s">
        <v>1</v>
      </c>
      <c r="N159" s="186" t="s">
        <v>42</v>
      </c>
      <c r="O159" s="72"/>
      <c r="P159" s="187">
        <f>O159*H159</f>
        <v>0</v>
      </c>
      <c r="Q159" s="187">
        <v>0</v>
      </c>
      <c r="R159" s="187">
        <f>Q159*H159</f>
        <v>0</v>
      </c>
      <c r="S159" s="187">
        <v>0</v>
      </c>
      <c r="T159" s="188">
        <f>S159*H159</f>
        <v>0</v>
      </c>
      <c r="AR159" s="189" t="s">
        <v>139</v>
      </c>
      <c r="AT159" s="189" t="s">
        <v>135</v>
      </c>
      <c r="AU159" s="189" t="s">
        <v>85</v>
      </c>
      <c r="AY159" s="17" t="s">
        <v>132</v>
      </c>
      <c r="BE159" s="190">
        <f>IF(N159="základní",J159,0)</f>
        <v>0</v>
      </c>
      <c r="BF159" s="190">
        <f>IF(N159="snížená",J159,0)</f>
        <v>0</v>
      </c>
      <c r="BG159" s="190">
        <f>IF(N159="zákl. přenesená",J159,0)</f>
        <v>0</v>
      </c>
      <c r="BH159" s="190">
        <f>IF(N159="sníž. přenesená",J159,0)</f>
        <v>0</v>
      </c>
      <c r="BI159" s="190">
        <f>IF(N159="nulová",J159,0)</f>
        <v>0</v>
      </c>
      <c r="BJ159" s="17" t="s">
        <v>85</v>
      </c>
      <c r="BK159" s="190">
        <f>ROUND(I159*H159,2)</f>
        <v>0</v>
      </c>
      <c r="BL159" s="17" t="s">
        <v>139</v>
      </c>
      <c r="BM159" s="189" t="s">
        <v>507</v>
      </c>
    </row>
    <row r="160" s="1" customFormat="1" ht="16.5" customHeight="1">
      <c r="B160" s="177"/>
      <c r="C160" s="178" t="s">
        <v>348</v>
      </c>
      <c r="D160" s="178" t="s">
        <v>135</v>
      </c>
      <c r="E160" s="179" t="s">
        <v>1467</v>
      </c>
      <c r="F160" s="180" t="s">
        <v>1468</v>
      </c>
      <c r="G160" s="181" t="s">
        <v>1469</v>
      </c>
      <c r="H160" s="182">
        <v>1</v>
      </c>
      <c r="I160" s="183"/>
      <c r="J160" s="184">
        <f>ROUND(I160*H160,2)</f>
        <v>0</v>
      </c>
      <c r="K160" s="180" t="s">
        <v>1</v>
      </c>
      <c r="L160" s="36"/>
      <c r="M160" s="185" t="s">
        <v>1</v>
      </c>
      <c r="N160" s="186" t="s">
        <v>42</v>
      </c>
      <c r="O160" s="72"/>
      <c r="P160" s="187">
        <f>O160*H160</f>
        <v>0</v>
      </c>
      <c r="Q160" s="187">
        <v>0</v>
      </c>
      <c r="R160" s="187">
        <f>Q160*H160</f>
        <v>0</v>
      </c>
      <c r="S160" s="187">
        <v>0</v>
      </c>
      <c r="T160" s="188">
        <f>S160*H160</f>
        <v>0</v>
      </c>
      <c r="AR160" s="189" t="s">
        <v>139</v>
      </c>
      <c r="AT160" s="189" t="s">
        <v>135</v>
      </c>
      <c r="AU160" s="189" t="s">
        <v>85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85</v>
      </c>
      <c r="BK160" s="190">
        <f>ROUND(I160*H160,2)</f>
        <v>0</v>
      </c>
      <c r="BL160" s="17" t="s">
        <v>139</v>
      </c>
      <c r="BM160" s="189" t="s">
        <v>516</v>
      </c>
    </row>
    <row r="161" s="1" customFormat="1" ht="16.5" customHeight="1">
      <c r="B161" s="177"/>
      <c r="C161" s="178" t="s">
        <v>354</v>
      </c>
      <c r="D161" s="178" t="s">
        <v>135</v>
      </c>
      <c r="E161" s="179" t="s">
        <v>1470</v>
      </c>
      <c r="F161" s="180" t="s">
        <v>1471</v>
      </c>
      <c r="G161" s="181" t="s">
        <v>1469</v>
      </c>
      <c r="H161" s="182">
        <v>1</v>
      </c>
      <c r="I161" s="183"/>
      <c r="J161" s="184">
        <f>ROUND(I161*H161,2)</f>
        <v>0</v>
      </c>
      <c r="K161" s="180" t="s">
        <v>1</v>
      </c>
      <c r="L161" s="36"/>
      <c r="M161" s="185" t="s">
        <v>1</v>
      </c>
      <c r="N161" s="186" t="s">
        <v>42</v>
      </c>
      <c r="O161" s="72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AR161" s="189" t="s">
        <v>139</v>
      </c>
      <c r="AT161" s="189" t="s">
        <v>135</v>
      </c>
      <c r="AU161" s="189" t="s">
        <v>85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85</v>
      </c>
      <c r="BK161" s="190">
        <f>ROUND(I161*H161,2)</f>
        <v>0</v>
      </c>
      <c r="BL161" s="17" t="s">
        <v>139</v>
      </c>
      <c r="BM161" s="189" t="s">
        <v>526</v>
      </c>
    </row>
    <row r="162" s="1" customFormat="1" ht="16.5" customHeight="1">
      <c r="B162" s="177"/>
      <c r="C162" s="178" t="s">
        <v>358</v>
      </c>
      <c r="D162" s="178" t="s">
        <v>135</v>
      </c>
      <c r="E162" s="179" t="s">
        <v>1472</v>
      </c>
      <c r="F162" s="180" t="s">
        <v>1473</v>
      </c>
      <c r="G162" s="181" t="s">
        <v>1042</v>
      </c>
      <c r="H162" s="182">
        <v>1</v>
      </c>
      <c r="I162" s="183"/>
      <c r="J162" s="184">
        <f>ROUND(I162*H162,2)</f>
        <v>0</v>
      </c>
      <c r="K162" s="180" t="s">
        <v>1</v>
      </c>
      <c r="L162" s="36"/>
      <c r="M162" s="185" t="s">
        <v>1</v>
      </c>
      <c r="N162" s="186" t="s">
        <v>42</v>
      </c>
      <c r="O162" s="72"/>
      <c r="P162" s="187">
        <f>O162*H162</f>
        <v>0</v>
      </c>
      <c r="Q162" s="187">
        <v>0</v>
      </c>
      <c r="R162" s="187">
        <f>Q162*H162</f>
        <v>0</v>
      </c>
      <c r="S162" s="187">
        <v>0</v>
      </c>
      <c r="T162" s="188">
        <f>S162*H162</f>
        <v>0</v>
      </c>
      <c r="AR162" s="189" t="s">
        <v>139</v>
      </c>
      <c r="AT162" s="189" t="s">
        <v>135</v>
      </c>
      <c r="AU162" s="189" t="s">
        <v>85</v>
      </c>
      <c r="AY162" s="17" t="s">
        <v>132</v>
      </c>
      <c r="BE162" s="190">
        <f>IF(N162="základní",J162,0)</f>
        <v>0</v>
      </c>
      <c r="BF162" s="190">
        <f>IF(N162="snížená",J162,0)</f>
        <v>0</v>
      </c>
      <c r="BG162" s="190">
        <f>IF(N162="zákl. přenesená",J162,0)</f>
        <v>0</v>
      </c>
      <c r="BH162" s="190">
        <f>IF(N162="sníž. přenesená",J162,0)</f>
        <v>0</v>
      </c>
      <c r="BI162" s="190">
        <f>IF(N162="nulová",J162,0)</f>
        <v>0</v>
      </c>
      <c r="BJ162" s="17" t="s">
        <v>85</v>
      </c>
      <c r="BK162" s="190">
        <f>ROUND(I162*H162,2)</f>
        <v>0</v>
      </c>
      <c r="BL162" s="17" t="s">
        <v>139</v>
      </c>
      <c r="BM162" s="189" t="s">
        <v>537</v>
      </c>
    </row>
    <row r="163" s="11" customFormat="1" ht="25.92" customHeight="1">
      <c r="B163" s="164"/>
      <c r="D163" s="165" t="s">
        <v>76</v>
      </c>
      <c r="E163" s="166" t="s">
        <v>1102</v>
      </c>
      <c r="F163" s="166" t="s">
        <v>1474</v>
      </c>
      <c r="I163" s="167"/>
      <c r="J163" s="168">
        <f>BK163</f>
        <v>0</v>
      </c>
      <c r="L163" s="164"/>
      <c r="M163" s="169"/>
      <c r="N163" s="170"/>
      <c r="O163" s="170"/>
      <c r="P163" s="171">
        <f>SUM(P164:P171)</f>
        <v>0</v>
      </c>
      <c r="Q163" s="170"/>
      <c r="R163" s="171">
        <f>SUM(R164:R171)</f>
        <v>0</v>
      </c>
      <c r="S163" s="170"/>
      <c r="T163" s="172">
        <f>SUM(T164:T171)</f>
        <v>0</v>
      </c>
      <c r="AR163" s="165" t="s">
        <v>85</v>
      </c>
      <c r="AT163" s="173" t="s">
        <v>76</v>
      </c>
      <c r="AU163" s="173" t="s">
        <v>77</v>
      </c>
      <c r="AY163" s="165" t="s">
        <v>132</v>
      </c>
      <c r="BK163" s="174">
        <f>SUM(BK164:BK171)</f>
        <v>0</v>
      </c>
    </row>
    <row r="164" s="1" customFormat="1" ht="24" customHeight="1">
      <c r="B164" s="177"/>
      <c r="C164" s="178" t="s">
        <v>364</v>
      </c>
      <c r="D164" s="178" t="s">
        <v>135</v>
      </c>
      <c r="E164" s="179" t="s">
        <v>1475</v>
      </c>
      <c r="F164" s="180" t="s">
        <v>1476</v>
      </c>
      <c r="G164" s="181" t="s">
        <v>1042</v>
      </c>
      <c r="H164" s="182">
        <v>12</v>
      </c>
      <c r="I164" s="183"/>
      <c r="J164" s="184">
        <f>ROUND(I164*H164,2)</f>
        <v>0</v>
      </c>
      <c r="K164" s="180" t="s">
        <v>1</v>
      </c>
      <c r="L164" s="36"/>
      <c r="M164" s="185" t="s">
        <v>1</v>
      </c>
      <c r="N164" s="186" t="s">
        <v>42</v>
      </c>
      <c r="O164" s="72"/>
      <c r="P164" s="187">
        <f>O164*H164</f>
        <v>0</v>
      </c>
      <c r="Q164" s="187">
        <v>0</v>
      </c>
      <c r="R164" s="187">
        <f>Q164*H164</f>
        <v>0</v>
      </c>
      <c r="S164" s="187">
        <v>0</v>
      </c>
      <c r="T164" s="188">
        <f>S164*H164</f>
        <v>0</v>
      </c>
      <c r="AR164" s="189" t="s">
        <v>139</v>
      </c>
      <c r="AT164" s="189" t="s">
        <v>135</v>
      </c>
      <c r="AU164" s="189" t="s">
        <v>85</v>
      </c>
      <c r="AY164" s="17" t="s">
        <v>132</v>
      </c>
      <c r="BE164" s="190">
        <f>IF(N164="základní",J164,0)</f>
        <v>0</v>
      </c>
      <c r="BF164" s="190">
        <f>IF(N164="snížená",J164,0)</f>
        <v>0</v>
      </c>
      <c r="BG164" s="190">
        <f>IF(N164="zákl. přenesená",J164,0)</f>
        <v>0</v>
      </c>
      <c r="BH164" s="190">
        <f>IF(N164="sníž. přenesená",J164,0)</f>
        <v>0</v>
      </c>
      <c r="BI164" s="190">
        <f>IF(N164="nulová",J164,0)</f>
        <v>0</v>
      </c>
      <c r="BJ164" s="17" t="s">
        <v>85</v>
      </c>
      <c r="BK164" s="190">
        <f>ROUND(I164*H164,2)</f>
        <v>0</v>
      </c>
      <c r="BL164" s="17" t="s">
        <v>139</v>
      </c>
      <c r="BM164" s="189" t="s">
        <v>547</v>
      </c>
    </row>
    <row r="165" s="1" customFormat="1" ht="24" customHeight="1">
      <c r="B165" s="177"/>
      <c r="C165" s="178" t="s">
        <v>369</v>
      </c>
      <c r="D165" s="178" t="s">
        <v>135</v>
      </c>
      <c r="E165" s="179" t="s">
        <v>1477</v>
      </c>
      <c r="F165" s="180" t="s">
        <v>1478</v>
      </c>
      <c r="G165" s="181" t="s">
        <v>1042</v>
      </c>
      <c r="H165" s="182">
        <v>8</v>
      </c>
      <c r="I165" s="183"/>
      <c r="J165" s="184">
        <f>ROUND(I165*H165,2)</f>
        <v>0</v>
      </c>
      <c r="K165" s="180" t="s">
        <v>1</v>
      </c>
      <c r="L165" s="36"/>
      <c r="M165" s="185" t="s">
        <v>1</v>
      </c>
      <c r="N165" s="186" t="s">
        <v>42</v>
      </c>
      <c r="O165" s="72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AR165" s="189" t="s">
        <v>139</v>
      </c>
      <c r="AT165" s="189" t="s">
        <v>135</v>
      </c>
      <c r="AU165" s="189" t="s">
        <v>85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85</v>
      </c>
      <c r="BK165" s="190">
        <f>ROUND(I165*H165,2)</f>
        <v>0</v>
      </c>
      <c r="BL165" s="17" t="s">
        <v>139</v>
      </c>
      <c r="BM165" s="189" t="s">
        <v>557</v>
      </c>
    </row>
    <row r="166" s="1" customFormat="1" ht="16.5" customHeight="1">
      <c r="B166" s="177"/>
      <c r="C166" s="178" t="s">
        <v>373</v>
      </c>
      <c r="D166" s="178" t="s">
        <v>135</v>
      </c>
      <c r="E166" s="179" t="s">
        <v>1479</v>
      </c>
      <c r="F166" s="180" t="s">
        <v>1480</v>
      </c>
      <c r="G166" s="181" t="s">
        <v>1042</v>
      </c>
      <c r="H166" s="182">
        <v>10</v>
      </c>
      <c r="I166" s="183"/>
      <c r="J166" s="184">
        <f>ROUND(I166*H166,2)</f>
        <v>0</v>
      </c>
      <c r="K166" s="180" t="s">
        <v>1</v>
      </c>
      <c r="L166" s="36"/>
      <c r="M166" s="185" t="s">
        <v>1</v>
      </c>
      <c r="N166" s="186" t="s">
        <v>42</v>
      </c>
      <c r="O166" s="72"/>
      <c r="P166" s="187">
        <f>O166*H166</f>
        <v>0</v>
      </c>
      <c r="Q166" s="187">
        <v>0</v>
      </c>
      <c r="R166" s="187">
        <f>Q166*H166</f>
        <v>0</v>
      </c>
      <c r="S166" s="187">
        <v>0</v>
      </c>
      <c r="T166" s="188">
        <f>S166*H166</f>
        <v>0</v>
      </c>
      <c r="AR166" s="189" t="s">
        <v>139</v>
      </c>
      <c r="AT166" s="189" t="s">
        <v>135</v>
      </c>
      <c r="AU166" s="189" t="s">
        <v>85</v>
      </c>
      <c r="AY166" s="17" t="s">
        <v>132</v>
      </c>
      <c r="BE166" s="190">
        <f>IF(N166="základní",J166,0)</f>
        <v>0</v>
      </c>
      <c r="BF166" s="190">
        <f>IF(N166="snížená",J166,0)</f>
        <v>0</v>
      </c>
      <c r="BG166" s="190">
        <f>IF(N166="zákl. přenesená",J166,0)</f>
        <v>0</v>
      </c>
      <c r="BH166" s="190">
        <f>IF(N166="sníž. přenesená",J166,0)</f>
        <v>0</v>
      </c>
      <c r="BI166" s="190">
        <f>IF(N166="nulová",J166,0)</f>
        <v>0</v>
      </c>
      <c r="BJ166" s="17" t="s">
        <v>85</v>
      </c>
      <c r="BK166" s="190">
        <f>ROUND(I166*H166,2)</f>
        <v>0</v>
      </c>
      <c r="BL166" s="17" t="s">
        <v>139</v>
      </c>
      <c r="BM166" s="189" t="s">
        <v>567</v>
      </c>
    </row>
    <row r="167" s="1" customFormat="1" ht="60" customHeight="1">
      <c r="B167" s="177"/>
      <c r="C167" s="178" t="s">
        <v>377</v>
      </c>
      <c r="D167" s="178" t="s">
        <v>135</v>
      </c>
      <c r="E167" s="179" t="s">
        <v>1481</v>
      </c>
      <c r="F167" s="180" t="s">
        <v>1482</v>
      </c>
      <c r="G167" s="181" t="s">
        <v>1042</v>
      </c>
      <c r="H167" s="182">
        <v>4</v>
      </c>
      <c r="I167" s="183"/>
      <c r="J167" s="184">
        <f>ROUND(I167*H167,2)</f>
        <v>0</v>
      </c>
      <c r="K167" s="180" t="s">
        <v>1</v>
      </c>
      <c r="L167" s="36"/>
      <c r="M167" s="185" t="s">
        <v>1</v>
      </c>
      <c r="N167" s="186" t="s">
        <v>42</v>
      </c>
      <c r="O167" s="72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AR167" s="189" t="s">
        <v>139</v>
      </c>
      <c r="AT167" s="189" t="s">
        <v>135</v>
      </c>
      <c r="AU167" s="189" t="s">
        <v>85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85</v>
      </c>
      <c r="BK167" s="190">
        <f>ROUND(I167*H167,2)</f>
        <v>0</v>
      </c>
      <c r="BL167" s="17" t="s">
        <v>139</v>
      </c>
      <c r="BM167" s="189" t="s">
        <v>576</v>
      </c>
    </row>
    <row r="168" s="1" customFormat="1" ht="24" customHeight="1">
      <c r="B168" s="177"/>
      <c r="C168" s="178" t="s">
        <v>382</v>
      </c>
      <c r="D168" s="178" t="s">
        <v>135</v>
      </c>
      <c r="E168" s="179" t="s">
        <v>1483</v>
      </c>
      <c r="F168" s="180" t="s">
        <v>1484</v>
      </c>
      <c r="G168" s="181" t="s">
        <v>1042</v>
      </c>
      <c r="H168" s="182">
        <v>8</v>
      </c>
      <c r="I168" s="183"/>
      <c r="J168" s="184">
        <f>ROUND(I168*H168,2)</f>
        <v>0</v>
      </c>
      <c r="K168" s="180" t="s">
        <v>1</v>
      </c>
      <c r="L168" s="36"/>
      <c r="M168" s="185" t="s">
        <v>1</v>
      </c>
      <c r="N168" s="186" t="s">
        <v>42</v>
      </c>
      <c r="O168" s="72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AR168" s="189" t="s">
        <v>139</v>
      </c>
      <c r="AT168" s="189" t="s">
        <v>135</v>
      </c>
      <c r="AU168" s="189" t="s">
        <v>85</v>
      </c>
      <c r="AY168" s="17" t="s">
        <v>132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85</v>
      </c>
      <c r="BK168" s="190">
        <f>ROUND(I168*H168,2)</f>
        <v>0</v>
      </c>
      <c r="BL168" s="17" t="s">
        <v>139</v>
      </c>
      <c r="BM168" s="189" t="s">
        <v>586</v>
      </c>
    </row>
    <row r="169" s="1" customFormat="1" ht="24" customHeight="1">
      <c r="B169" s="177"/>
      <c r="C169" s="178" t="s">
        <v>387</v>
      </c>
      <c r="D169" s="178" t="s">
        <v>135</v>
      </c>
      <c r="E169" s="179" t="s">
        <v>1485</v>
      </c>
      <c r="F169" s="180" t="s">
        <v>1486</v>
      </c>
      <c r="G169" s="181" t="s">
        <v>1042</v>
      </c>
      <c r="H169" s="182">
        <v>16</v>
      </c>
      <c r="I169" s="183"/>
      <c r="J169" s="184">
        <f>ROUND(I169*H169,2)</f>
        <v>0</v>
      </c>
      <c r="K169" s="180" t="s">
        <v>1</v>
      </c>
      <c r="L169" s="36"/>
      <c r="M169" s="185" t="s">
        <v>1</v>
      </c>
      <c r="N169" s="186" t="s">
        <v>42</v>
      </c>
      <c r="O169" s="72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AR169" s="189" t="s">
        <v>139</v>
      </c>
      <c r="AT169" s="189" t="s">
        <v>135</v>
      </c>
      <c r="AU169" s="189" t="s">
        <v>85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85</v>
      </c>
      <c r="BK169" s="190">
        <f>ROUND(I169*H169,2)</f>
        <v>0</v>
      </c>
      <c r="BL169" s="17" t="s">
        <v>139</v>
      </c>
      <c r="BM169" s="189" t="s">
        <v>597</v>
      </c>
    </row>
    <row r="170" s="1" customFormat="1" ht="16.5" customHeight="1">
      <c r="B170" s="177"/>
      <c r="C170" s="178" t="s">
        <v>402</v>
      </c>
      <c r="D170" s="178" t="s">
        <v>135</v>
      </c>
      <c r="E170" s="179" t="s">
        <v>1487</v>
      </c>
      <c r="F170" s="180" t="s">
        <v>1488</v>
      </c>
      <c r="G170" s="181" t="s">
        <v>1042</v>
      </c>
      <c r="H170" s="182">
        <v>12</v>
      </c>
      <c r="I170" s="183"/>
      <c r="J170" s="184">
        <f>ROUND(I170*H170,2)</f>
        <v>0</v>
      </c>
      <c r="K170" s="180" t="s">
        <v>1</v>
      </c>
      <c r="L170" s="36"/>
      <c r="M170" s="185" t="s">
        <v>1</v>
      </c>
      <c r="N170" s="186" t="s">
        <v>42</v>
      </c>
      <c r="O170" s="72"/>
      <c r="P170" s="187">
        <f>O170*H170</f>
        <v>0</v>
      </c>
      <c r="Q170" s="187">
        <v>0</v>
      </c>
      <c r="R170" s="187">
        <f>Q170*H170</f>
        <v>0</v>
      </c>
      <c r="S170" s="187">
        <v>0</v>
      </c>
      <c r="T170" s="188">
        <f>S170*H170</f>
        <v>0</v>
      </c>
      <c r="AR170" s="189" t="s">
        <v>139</v>
      </c>
      <c r="AT170" s="189" t="s">
        <v>135</v>
      </c>
      <c r="AU170" s="189" t="s">
        <v>85</v>
      </c>
      <c r="AY170" s="17" t="s">
        <v>132</v>
      </c>
      <c r="BE170" s="190">
        <f>IF(N170="základní",J170,0)</f>
        <v>0</v>
      </c>
      <c r="BF170" s="190">
        <f>IF(N170="snížená",J170,0)</f>
        <v>0</v>
      </c>
      <c r="BG170" s="190">
        <f>IF(N170="zákl. přenesená",J170,0)</f>
        <v>0</v>
      </c>
      <c r="BH170" s="190">
        <f>IF(N170="sníž. přenesená",J170,0)</f>
        <v>0</v>
      </c>
      <c r="BI170" s="190">
        <f>IF(N170="nulová",J170,0)</f>
        <v>0</v>
      </c>
      <c r="BJ170" s="17" t="s">
        <v>85</v>
      </c>
      <c r="BK170" s="190">
        <f>ROUND(I170*H170,2)</f>
        <v>0</v>
      </c>
      <c r="BL170" s="17" t="s">
        <v>139</v>
      </c>
      <c r="BM170" s="189" t="s">
        <v>612</v>
      </c>
    </row>
    <row r="171" s="1" customFormat="1" ht="24" customHeight="1">
      <c r="B171" s="177"/>
      <c r="C171" s="178" t="s">
        <v>417</v>
      </c>
      <c r="D171" s="178" t="s">
        <v>135</v>
      </c>
      <c r="E171" s="179" t="s">
        <v>1489</v>
      </c>
      <c r="F171" s="180" t="s">
        <v>1490</v>
      </c>
      <c r="G171" s="181" t="s">
        <v>1042</v>
      </c>
      <c r="H171" s="182">
        <v>15</v>
      </c>
      <c r="I171" s="183"/>
      <c r="J171" s="184">
        <f>ROUND(I171*H171,2)</f>
        <v>0</v>
      </c>
      <c r="K171" s="180" t="s">
        <v>1</v>
      </c>
      <c r="L171" s="36"/>
      <c r="M171" s="185" t="s">
        <v>1</v>
      </c>
      <c r="N171" s="186" t="s">
        <v>42</v>
      </c>
      <c r="O171" s="72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AR171" s="189" t="s">
        <v>139</v>
      </c>
      <c r="AT171" s="189" t="s">
        <v>135</v>
      </c>
      <c r="AU171" s="189" t="s">
        <v>85</v>
      </c>
      <c r="AY171" s="17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85</v>
      </c>
      <c r="BK171" s="190">
        <f>ROUND(I171*H171,2)</f>
        <v>0</v>
      </c>
      <c r="BL171" s="17" t="s">
        <v>139</v>
      </c>
      <c r="BM171" s="189" t="s">
        <v>622</v>
      </c>
    </row>
    <row r="172" s="11" customFormat="1" ht="25.92" customHeight="1">
      <c r="B172" s="164"/>
      <c r="D172" s="165" t="s">
        <v>76</v>
      </c>
      <c r="E172" s="166" t="s">
        <v>1187</v>
      </c>
      <c r="F172" s="166" t="s">
        <v>1491</v>
      </c>
      <c r="I172" s="167"/>
      <c r="J172" s="168">
        <f>BK172</f>
        <v>0</v>
      </c>
      <c r="L172" s="164"/>
      <c r="M172" s="169"/>
      <c r="N172" s="170"/>
      <c r="O172" s="170"/>
      <c r="P172" s="171">
        <f>SUM(P173:P176)</f>
        <v>0</v>
      </c>
      <c r="Q172" s="170"/>
      <c r="R172" s="171">
        <f>SUM(R173:R176)</f>
        <v>0</v>
      </c>
      <c r="S172" s="170"/>
      <c r="T172" s="172">
        <f>SUM(T173:T176)</f>
        <v>0</v>
      </c>
      <c r="AR172" s="165" t="s">
        <v>85</v>
      </c>
      <c r="AT172" s="173" t="s">
        <v>76</v>
      </c>
      <c r="AU172" s="173" t="s">
        <v>77</v>
      </c>
      <c r="AY172" s="165" t="s">
        <v>132</v>
      </c>
      <c r="BK172" s="174">
        <f>SUM(BK173:BK176)</f>
        <v>0</v>
      </c>
    </row>
    <row r="173" s="1" customFormat="1" ht="16.5" customHeight="1">
      <c r="B173" s="177"/>
      <c r="C173" s="178" t="s">
        <v>432</v>
      </c>
      <c r="D173" s="178" t="s">
        <v>135</v>
      </c>
      <c r="E173" s="179" t="s">
        <v>1492</v>
      </c>
      <c r="F173" s="180" t="s">
        <v>1493</v>
      </c>
      <c r="G173" s="181" t="s">
        <v>1042</v>
      </c>
      <c r="H173" s="182">
        <v>30</v>
      </c>
      <c r="I173" s="183"/>
      <c r="J173" s="184">
        <f>ROUND(I173*H173,2)</f>
        <v>0</v>
      </c>
      <c r="K173" s="180" t="s">
        <v>1</v>
      </c>
      <c r="L173" s="36"/>
      <c r="M173" s="185" t="s">
        <v>1</v>
      </c>
      <c r="N173" s="186" t="s">
        <v>42</v>
      </c>
      <c r="O173" s="72"/>
      <c r="P173" s="187">
        <f>O173*H173</f>
        <v>0</v>
      </c>
      <c r="Q173" s="187">
        <v>0</v>
      </c>
      <c r="R173" s="187">
        <f>Q173*H173</f>
        <v>0</v>
      </c>
      <c r="S173" s="187">
        <v>0</v>
      </c>
      <c r="T173" s="188">
        <f>S173*H173</f>
        <v>0</v>
      </c>
      <c r="AR173" s="189" t="s">
        <v>139</v>
      </c>
      <c r="AT173" s="189" t="s">
        <v>135</v>
      </c>
      <c r="AU173" s="189" t="s">
        <v>85</v>
      </c>
      <c r="AY173" s="17" t="s">
        <v>132</v>
      </c>
      <c r="BE173" s="190">
        <f>IF(N173="základní",J173,0)</f>
        <v>0</v>
      </c>
      <c r="BF173" s="190">
        <f>IF(N173="snížená",J173,0)</f>
        <v>0</v>
      </c>
      <c r="BG173" s="190">
        <f>IF(N173="zákl. přenesená",J173,0)</f>
        <v>0</v>
      </c>
      <c r="BH173" s="190">
        <f>IF(N173="sníž. přenesená",J173,0)</f>
        <v>0</v>
      </c>
      <c r="BI173" s="190">
        <f>IF(N173="nulová",J173,0)</f>
        <v>0</v>
      </c>
      <c r="BJ173" s="17" t="s">
        <v>85</v>
      </c>
      <c r="BK173" s="190">
        <f>ROUND(I173*H173,2)</f>
        <v>0</v>
      </c>
      <c r="BL173" s="17" t="s">
        <v>139</v>
      </c>
      <c r="BM173" s="189" t="s">
        <v>633</v>
      </c>
    </row>
    <row r="174" s="1" customFormat="1" ht="16.5" customHeight="1">
      <c r="B174" s="177"/>
      <c r="C174" s="178" t="s">
        <v>436</v>
      </c>
      <c r="D174" s="178" t="s">
        <v>135</v>
      </c>
      <c r="E174" s="179" t="s">
        <v>1494</v>
      </c>
      <c r="F174" s="180" t="s">
        <v>1495</v>
      </c>
      <c r="G174" s="181" t="s">
        <v>232</v>
      </c>
      <c r="H174" s="182">
        <v>2500</v>
      </c>
      <c r="I174" s="183"/>
      <c r="J174" s="184">
        <f>ROUND(I174*H174,2)</f>
        <v>0</v>
      </c>
      <c r="K174" s="180" t="s">
        <v>1</v>
      </c>
      <c r="L174" s="36"/>
      <c r="M174" s="185" t="s">
        <v>1</v>
      </c>
      <c r="N174" s="186" t="s">
        <v>42</v>
      </c>
      <c r="O174" s="72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AR174" s="189" t="s">
        <v>139</v>
      </c>
      <c r="AT174" s="189" t="s">
        <v>135</v>
      </c>
      <c r="AU174" s="189" t="s">
        <v>85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85</v>
      </c>
      <c r="BK174" s="190">
        <f>ROUND(I174*H174,2)</f>
        <v>0</v>
      </c>
      <c r="BL174" s="17" t="s">
        <v>139</v>
      </c>
      <c r="BM174" s="189" t="s">
        <v>643</v>
      </c>
    </row>
    <row r="175" s="1" customFormat="1" ht="16.5" customHeight="1">
      <c r="B175" s="177"/>
      <c r="C175" s="178" t="s">
        <v>451</v>
      </c>
      <c r="D175" s="178" t="s">
        <v>135</v>
      </c>
      <c r="E175" s="179" t="s">
        <v>1496</v>
      </c>
      <c r="F175" s="180" t="s">
        <v>1497</v>
      </c>
      <c r="G175" s="181" t="s">
        <v>1042</v>
      </c>
      <c r="H175" s="182">
        <v>18</v>
      </c>
      <c r="I175" s="183"/>
      <c r="J175" s="184">
        <f>ROUND(I175*H175,2)</f>
        <v>0</v>
      </c>
      <c r="K175" s="180" t="s">
        <v>1</v>
      </c>
      <c r="L175" s="36"/>
      <c r="M175" s="185" t="s">
        <v>1</v>
      </c>
      <c r="N175" s="186" t="s">
        <v>42</v>
      </c>
      <c r="O175" s="72"/>
      <c r="P175" s="187">
        <f>O175*H175</f>
        <v>0</v>
      </c>
      <c r="Q175" s="187">
        <v>0</v>
      </c>
      <c r="R175" s="187">
        <f>Q175*H175</f>
        <v>0</v>
      </c>
      <c r="S175" s="187">
        <v>0</v>
      </c>
      <c r="T175" s="188">
        <f>S175*H175</f>
        <v>0</v>
      </c>
      <c r="AR175" s="189" t="s">
        <v>139</v>
      </c>
      <c r="AT175" s="189" t="s">
        <v>135</v>
      </c>
      <c r="AU175" s="189" t="s">
        <v>85</v>
      </c>
      <c r="AY175" s="17" t="s">
        <v>132</v>
      </c>
      <c r="BE175" s="190">
        <f>IF(N175="základní",J175,0)</f>
        <v>0</v>
      </c>
      <c r="BF175" s="190">
        <f>IF(N175="snížená",J175,0)</f>
        <v>0</v>
      </c>
      <c r="BG175" s="190">
        <f>IF(N175="zákl. přenesená",J175,0)</f>
        <v>0</v>
      </c>
      <c r="BH175" s="190">
        <f>IF(N175="sníž. přenesená",J175,0)</f>
        <v>0</v>
      </c>
      <c r="BI175" s="190">
        <f>IF(N175="nulová",J175,0)</f>
        <v>0</v>
      </c>
      <c r="BJ175" s="17" t="s">
        <v>85</v>
      </c>
      <c r="BK175" s="190">
        <f>ROUND(I175*H175,2)</f>
        <v>0</v>
      </c>
      <c r="BL175" s="17" t="s">
        <v>139</v>
      </c>
      <c r="BM175" s="189" t="s">
        <v>650</v>
      </c>
    </row>
    <row r="176" s="1" customFormat="1" ht="16.5" customHeight="1">
      <c r="B176" s="177"/>
      <c r="C176" s="178" t="s">
        <v>456</v>
      </c>
      <c r="D176" s="178" t="s">
        <v>135</v>
      </c>
      <c r="E176" s="179" t="s">
        <v>1498</v>
      </c>
      <c r="F176" s="180" t="s">
        <v>1499</v>
      </c>
      <c r="G176" s="181" t="s">
        <v>1042</v>
      </c>
      <c r="H176" s="182">
        <v>2</v>
      </c>
      <c r="I176" s="183"/>
      <c r="J176" s="184">
        <f>ROUND(I176*H176,2)</f>
        <v>0</v>
      </c>
      <c r="K176" s="180" t="s">
        <v>1</v>
      </c>
      <c r="L176" s="36"/>
      <c r="M176" s="185" t="s">
        <v>1</v>
      </c>
      <c r="N176" s="186" t="s">
        <v>42</v>
      </c>
      <c r="O176" s="72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AR176" s="189" t="s">
        <v>139</v>
      </c>
      <c r="AT176" s="189" t="s">
        <v>135</v>
      </c>
      <c r="AU176" s="189" t="s">
        <v>85</v>
      </c>
      <c r="AY176" s="17" t="s">
        <v>132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85</v>
      </c>
      <c r="BK176" s="190">
        <f>ROUND(I176*H176,2)</f>
        <v>0</v>
      </c>
      <c r="BL176" s="17" t="s">
        <v>139</v>
      </c>
      <c r="BM176" s="189" t="s">
        <v>662</v>
      </c>
    </row>
    <row r="177" s="11" customFormat="1" ht="25.92" customHeight="1">
      <c r="B177" s="164"/>
      <c r="D177" s="165" t="s">
        <v>76</v>
      </c>
      <c r="E177" s="166" t="s">
        <v>1195</v>
      </c>
      <c r="F177" s="166" t="s">
        <v>1500</v>
      </c>
      <c r="I177" s="167"/>
      <c r="J177" s="168">
        <f>BK177</f>
        <v>0</v>
      </c>
      <c r="L177" s="164"/>
      <c r="M177" s="169"/>
      <c r="N177" s="170"/>
      <c r="O177" s="170"/>
      <c r="P177" s="171">
        <f>SUM(P178:P183)</f>
        <v>0</v>
      </c>
      <c r="Q177" s="170"/>
      <c r="R177" s="171">
        <f>SUM(R178:R183)</f>
        <v>0</v>
      </c>
      <c r="S177" s="170"/>
      <c r="T177" s="172">
        <f>SUM(T178:T183)</f>
        <v>0</v>
      </c>
      <c r="AR177" s="165" t="s">
        <v>85</v>
      </c>
      <c r="AT177" s="173" t="s">
        <v>76</v>
      </c>
      <c r="AU177" s="173" t="s">
        <v>77</v>
      </c>
      <c r="AY177" s="165" t="s">
        <v>132</v>
      </c>
      <c r="BK177" s="174">
        <f>SUM(BK178:BK183)</f>
        <v>0</v>
      </c>
    </row>
    <row r="178" s="1" customFormat="1" ht="24" customHeight="1">
      <c r="B178" s="177"/>
      <c r="C178" s="178" t="s">
        <v>461</v>
      </c>
      <c r="D178" s="178" t="s">
        <v>135</v>
      </c>
      <c r="E178" s="179" t="s">
        <v>1501</v>
      </c>
      <c r="F178" s="180" t="s">
        <v>1502</v>
      </c>
      <c r="G178" s="181" t="s">
        <v>1042</v>
      </c>
      <c r="H178" s="182">
        <v>7</v>
      </c>
      <c r="I178" s="183"/>
      <c r="J178" s="184">
        <f>ROUND(I178*H178,2)</f>
        <v>0</v>
      </c>
      <c r="K178" s="180" t="s">
        <v>1</v>
      </c>
      <c r="L178" s="36"/>
      <c r="M178" s="185" t="s">
        <v>1</v>
      </c>
      <c r="N178" s="186" t="s">
        <v>42</v>
      </c>
      <c r="O178" s="72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AR178" s="189" t="s">
        <v>139</v>
      </c>
      <c r="AT178" s="189" t="s">
        <v>135</v>
      </c>
      <c r="AU178" s="189" t="s">
        <v>85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85</v>
      </c>
      <c r="BK178" s="190">
        <f>ROUND(I178*H178,2)</f>
        <v>0</v>
      </c>
      <c r="BL178" s="17" t="s">
        <v>139</v>
      </c>
      <c r="BM178" s="189" t="s">
        <v>672</v>
      </c>
    </row>
    <row r="179" s="1" customFormat="1" ht="48" customHeight="1">
      <c r="B179" s="177"/>
      <c r="C179" s="178" t="s">
        <v>465</v>
      </c>
      <c r="D179" s="178" t="s">
        <v>135</v>
      </c>
      <c r="E179" s="179" t="s">
        <v>1503</v>
      </c>
      <c r="F179" s="180" t="s">
        <v>1504</v>
      </c>
      <c r="G179" s="181" t="s">
        <v>1042</v>
      </c>
      <c r="H179" s="182">
        <v>44</v>
      </c>
      <c r="I179" s="183"/>
      <c r="J179" s="184">
        <f>ROUND(I179*H179,2)</f>
        <v>0</v>
      </c>
      <c r="K179" s="180" t="s">
        <v>1</v>
      </c>
      <c r="L179" s="36"/>
      <c r="M179" s="185" t="s">
        <v>1</v>
      </c>
      <c r="N179" s="186" t="s">
        <v>42</v>
      </c>
      <c r="O179" s="72"/>
      <c r="P179" s="187">
        <f>O179*H179</f>
        <v>0</v>
      </c>
      <c r="Q179" s="187">
        <v>0</v>
      </c>
      <c r="R179" s="187">
        <f>Q179*H179</f>
        <v>0</v>
      </c>
      <c r="S179" s="187">
        <v>0</v>
      </c>
      <c r="T179" s="188">
        <f>S179*H179</f>
        <v>0</v>
      </c>
      <c r="AR179" s="189" t="s">
        <v>139</v>
      </c>
      <c r="AT179" s="189" t="s">
        <v>135</v>
      </c>
      <c r="AU179" s="189" t="s">
        <v>85</v>
      </c>
      <c r="AY179" s="17" t="s">
        <v>132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85</v>
      </c>
      <c r="BK179" s="190">
        <f>ROUND(I179*H179,2)</f>
        <v>0</v>
      </c>
      <c r="BL179" s="17" t="s">
        <v>139</v>
      </c>
      <c r="BM179" s="189" t="s">
        <v>682</v>
      </c>
    </row>
    <row r="180" s="1" customFormat="1" ht="36" customHeight="1">
      <c r="B180" s="177"/>
      <c r="C180" s="178" t="s">
        <v>474</v>
      </c>
      <c r="D180" s="178" t="s">
        <v>135</v>
      </c>
      <c r="E180" s="179" t="s">
        <v>1505</v>
      </c>
      <c r="F180" s="180" t="s">
        <v>1506</v>
      </c>
      <c r="G180" s="181" t="s">
        <v>1042</v>
      </c>
      <c r="H180" s="182">
        <v>8</v>
      </c>
      <c r="I180" s="183"/>
      <c r="J180" s="184">
        <f>ROUND(I180*H180,2)</f>
        <v>0</v>
      </c>
      <c r="K180" s="180" t="s">
        <v>1</v>
      </c>
      <c r="L180" s="36"/>
      <c r="M180" s="185" t="s">
        <v>1</v>
      </c>
      <c r="N180" s="186" t="s">
        <v>42</v>
      </c>
      <c r="O180" s="72"/>
      <c r="P180" s="187">
        <f>O180*H180</f>
        <v>0</v>
      </c>
      <c r="Q180" s="187">
        <v>0</v>
      </c>
      <c r="R180" s="187">
        <f>Q180*H180</f>
        <v>0</v>
      </c>
      <c r="S180" s="187">
        <v>0</v>
      </c>
      <c r="T180" s="188">
        <f>S180*H180</f>
        <v>0</v>
      </c>
      <c r="AR180" s="189" t="s">
        <v>139</v>
      </c>
      <c r="AT180" s="189" t="s">
        <v>135</v>
      </c>
      <c r="AU180" s="189" t="s">
        <v>85</v>
      </c>
      <c r="AY180" s="17" t="s">
        <v>132</v>
      </c>
      <c r="BE180" s="190">
        <f>IF(N180="základní",J180,0)</f>
        <v>0</v>
      </c>
      <c r="BF180" s="190">
        <f>IF(N180="snížená",J180,0)</f>
        <v>0</v>
      </c>
      <c r="BG180" s="190">
        <f>IF(N180="zákl. přenesená",J180,0)</f>
        <v>0</v>
      </c>
      <c r="BH180" s="190">
        <f>IF(N180="sníž. přenesená",J180,0)</f>
        <v>0</v>
      </c>
      <c r="BI180" s="190">
        <f>IF(N180="nulová",J180,0)</f>
        <v>0</v>
      </c>
      <c r="BJ180" s="17" t="s">
        <v>85</v>
      </c>
      <c r="BK180" s="190">
        <f>ROUND(I180*H180,2)</f>
        <v>0</v>
      </c>
      <c r="BL180" s="17" t="s">
        <v>139</v>
      </c>
      <c r="BM180" s="189" t="s">
        <v>691</v>
      </c>
    </row>
    <row r="181" s="1" customFormat="1" ht="16.5" customHeight="1">
      <c r="B181" s="177"/>
      <c r="C181" s="178" t="s">
        <v>483</v>
      </c>
      <c r="D181" s="178" t="s">
        <v>135</v>
      </c>
      <c r="E181" s="179" t="s">
        <v>1507</v>
      </c>
      <c r="F181" s="180" t="s">
        <v>1508</v>
      </c>
      <c r="G181" s="181" t="s">
        <v>1042</v>
      </c>
      <c r="H181" s="182">
        <v>1</v>
      </c>
      <c r="I181" s="183"/>
      <c r="J181" s="184">
        <f>ROUND(I181*H181,2)</f>
        <v>0</v>
      </c>
      <c r="K181" s="180" t="s">
        <v>1</v>
      </c>
      <c r="L181" s="36"/>
      <c r="M181" s="185" t="s">
        <v>1</v>
      </c>
      <c r="N181" s="186" t="s">
        <v>42</v>
      </c>
      <c r="O181" s="72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AR181" s="189" t="s">
        <v>139</v>
      </c>
      <c r="AT181" s="189" t="s">
        <v>135</v>
      </c>
      <c r="AU181" s="189" t="s">
        <v>85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85</v>
      </c>
      <c r="BK181" s="190">
        <f>ROUND(I181*H181,2)</f>
        <v>0</v>
      </c>
      <c r="BL181" s="17" t="s">
        <v>139</v>
      </c>
      <c r="BM181" s="189" t="s">
        <v>700</v>
      </c>
    </row>
    <row r="182" s="1" customFormat="1" ht="36" customHeight="1">
      <c r="B182" s="177"/>
      <c r="C182" s="178" t="s">
        <v>490</v>
      </c>
      <c r="D182" s="178" t="s">
        <v>135</v>
      </c>
      <c r="E182" s="179" t="s">
        <v>1509</v>
      </c>
      <c r="F182" s="180" t="s">
        <v>1510</v>
      </c>
      <c r="G182" s="181" t="s">
        <v>1042</v>
      </c>
      <c r="H182" s="182">
        <v>17</v>
      </c>
      <c r="I182" s="183"/>
      <c r="J182" s="184">
        <f>ROUND(I182*H182,2)</f>
        <v>0</v>
      </c>
      <c r="K182" s="180" t="s">
        <v>1</v>
      </c>
      <c r="L182" s="36"/>
      <c r="M182" s="185" t="s">
        <v>1</v>
      </c>
      <c r="N182" s="186" t="s">
        <v>42</v>
      </c>
      <c r="O182" s="72"/>
      <c r="P182" s="187">
        <f>O182*H182</f>
        <v>0</v>
      </c>
      <c r="Q182" s="187">
        <v>0</v>
      </c>
      <c r="R182" s="187">
        <f>Q182*H182</f>
        <v>0</v>
      </c>
      <c r="S182" s="187">
        <v>0</v>
      </c>
      <c r="T182" s="188">
        <f>S182*H182</f>
        <v>0</v>
      </c>
      <c r="AR182" s="189" t="s">
        <v>139</v>
      </c>
      <c r="AT182" s="189" t="s">
        <v>135</v>
      </c>
      <c r="AU182" s="189" t="s">
        <v>85</v>
      </c>
      <c r="AY182" s="17" t="s">
        <v>132</v>
      </c>
      <c r="BE182" s="190">
        <f>IF(N182="základní",J182,0)</f>
        <v>0</v>
      </c>
      <c r="BF182" s="190">
        <f>IF(N182="snížená",J182,0)</f>
        <v>0</v>
      </c>
      <c r="BG182" s="190">
        <f>IF(N182="zákl. přenesená",J182,0)</f>
        <v>0</v>
      </c>
      <c r="BH182" s="190">
        <f>IF(N182="sníž. přenesená",J182,0)</f>
        <v>0</v>
      </c>
      <c r="BI182" s="190">
        <f>IF(N182="nulová",J182,0)</f>
        <v>0</v>
      </c>
      <c r="BJ182" s="17" t="s">
        <v>85</v>
      </c>
      <c r="BK182" s="190">
        <f>ROUND(I182*H182,2)</f>
        <v>0</v>
      </c>
      <c r="BL182" s="17" t="s">
        <v>139</v>
      </c>
      <c r="BM182" s="189" t="s">
        <v>710</v>
      </c>
    </row>
    <row r="183" s="1" customFormat="1" ht="16.5" customHeight="1">
      <c r="B183" s="177"/>
      <c r="C183" s="178" t="s">
        <v>494</v>
      </c>
      <c r="D183" s="178" t="s">
        <v>135</v>
      </c>
      <c r="E183" s="179" t="s">
        <v>1511</v>
      </c>
      <c r="F183" s="180" t="s">
        <v>1512</v>
      </c>
      <c r="G183" s="181" t="s">
        <v>1042</v>
      </c>
      <c r="H183" s="182">
        <v>8</v>
      </c>
      <c r="I183" s="183"/>
      <c r="J183" s="184">
        <f>ROUND(I183*H183,2)</f>
        <v>0</v>
      </c>
      <c r="K183" s="180" t="s">
        <v>1</v>
      </c>
      <c r="L183" s="36"/>
      <c r="M183" s="185" t="s">
        <v>1</v>
      </c>
      <c r="N183" s="186" t="s">
        <v>42</v>
      </c>
      <c r="O183" s="72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AR183" s="189" t="s">
        <v>139</v>
      </c>
      <c r="AT183" s="189" t="s">
        <v>135</v>
      </c>
      <c r="AU183" s="189" t="s">
        <v>85</v>
      </c>
      <c r="AY183" s="17" t="s">
        <v>132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85</v>
      </c>
      <c r="BK183" s="190">
        <f>ROUND(I183*H183,2)</f>
        <v>0</v>
      </c>
      <c r="BL183" s="17" t="s">
        <v>139</v>
      </c>
      <c r="BM183" s="189" t="s">
        <v>723</v>
      </c>
    </row>
    <row r="184" s="11" customFormat="1" ht="25.92" customHeight="1">
      <c r="B184" s="164"/>
      <c r="D184" s="165" t="s">
        <v>76</v>
      </c>
      <c r="E184" s="166" t="s">
        <v>1205</v>
      </c>
      <c r="F184" s="166" t="s">
        <v>1513</v>
      </c>
      <c r="I184" s="167"/>
      <c r="J184" s="168">
        <f>BK184</f>
        <v>0</v>
      </c>
      <c r="L184" s="164"/>
      <c r="M184" s="169"/>
      <c r="N184" s="170"/>
      <c r="O184" s="170"/>
      <c r="P184" s="171">
        <f>SUM(P185:P207)</f>
        <v>0</v>
      </c>
      <c r="Q184" s="170"/>
      <c r="R184" s="171">
        <f>SUM(R185:R207)</f>
        <v>0</v>
      </c>
      <c r="S184" s="170"/>
      <c r="T184" s="172">
        <f>SUM(T185:T207)</f>
        <v>0</v>
      </c>
      <c r="AR184" s="165" t="s">
        <v>85</v>
      </c>
      <c r="AT184" s="173" t="s">
        <v>76</v>
      </c>
      <c r="AU184" s="173" t="s">
        <v>77</v>
      </c>
      <c r="AY184" s="165" t="s">
        <v>132</v>
      </c>
      <c r="BK184" s="174">
        <f>SUM(BK185:BK207)</f>
        <v>0</v>
      </c>
    </row>
    <row r="185" s="1" customFormat="1" ht="16.5" customHeight="1">
      <c r="B185" s="177"/>
      <c r="C185" s="178" t="s">
        <v>498</v>
      </c>
      <c r="D185" s="178" t="s">
        <v>135</v>
      </c>
      <c r="E185" s="179" t="s">
        <v>1514</v>
      </c>
      <c r="F185" s="180" t="s">
        <v>1515</v>
      </c>
      <c r="G185" s="181" t="s">
        <v>232</v>
      </c>
      <c r="H185" s="182">
        <v>180</v>
      </c>
      <c r="I185" s="183"/>
      <c r="J185" s="184">
        <f>ROUND(I185*H185,2)</f>
        <v>0</v>
      </c>
      <c r="K185" s="180" t="s">
        <v>1</v>
      </c>
      <c r="L185" s="36"/>
      <c r="M185" s="185" t="s">
        <v>1</v>
      </c>
      <c r="N185" s="186" t="s">
        <v>42</v>
      </c>
      <c r="O185" s="72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AR185" s="189" t="s">
        <v>139</v>
      </c>
      <c r="AT185" s="189" t="s">
        <v>135</v>
      </c>
      <c r="AU185" s="189" t="s">
        <v>85</v>
      </c>
      <c r="AY185" s="17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85</v>
      </c>
      <c r="BK185" s="190">
        <f>ROUND(I185*H185,2)</f>
        <v>0</v>
      </c>
      <c r="BL185" s="17" t="s">
        <v>139</v>
      </c>
      <c r="BM185" s="189" t="s">
        <v>731</v>
      </c>
    </row>
    <row r="186" s="1" customFormat="1" ht="16.5" customHeight="1">
      <c r="B186" s="177"/>
      <c r="C186" s="178" t="s">
        <v>503</v>
      </c>
      <c r="D186" s="178" t="s">
        <v>135</v>
      </c>
      <c r="E186" s="179" t="s">
        <v>1516</v>
      </c>
      <c r="F186" s="180" t="s">
        <v>1517</v>
      </c>
      <c r="G186" s="181" t="s">
        <v>232</v>
      </c>
      <c r="H186" s="182">
        <v>30</v>
      </c>
      <c r="I186" s="183"/>
      <c r="J186" s="184">
        <f>ROUND(I186*H186,2)</f>
        <v>0</v>
      </c>
      <c r="K186" s="180" t="s">
        <v>1</v>
      </c>
      <c r="L186" s="36"/>
      <c r="M186" s="185" t="s">
        <v>1</v>
      </c>
      <c r="N186" s="186" t="s">
        <v>42</v>
      </c>
      <c r="O186" s="72"/>
      <c r="P186" s="187">
        <f>O186*H186</f>
        <v>0</v>
      </c>
      <c r="Q186" s="187">
        <v>0</v>
      </c>
      <c r="R186" s="187">
        <f>Q186*H186</f>
        <v>0</v>
      </c>
      <c r="S186" s="187">
        <v>0</v>
      </c>
      <c r="T186" s="188">
        <f>S186*H186</f>
        <v>0</v>
      </c>
      <c r="AR186" s="189" t="s">
        <v>139</v>
      </c>
      <c r="AT186" s="189" t="s">
        <v>135</v>
      </c>
      <c r="AU186" s="189" t="s">
        <v>85</v>
      </c>
      <c r="AY186" s="17" t="s">
        <v>132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85</v>
      </c>
      <c r="BK186" s="190">
        <f>ROUND(I186*H186,2)</f>
        <v>0</v>
      </c>
      <c r="BL186" s="17" t="s">
        <v>139</v>
      </c>
      <c r="BM186" s="189" t="s">
        <v>741</v>
      </c>
    </row>
    <row r="187" s="1" customFormat="1" ht="16.5" customHeight="1">
      <c r="B187" s="177"/>
      <c r="C187" s="178" t="s">
        <v>507</v>
      </c>
      <c r="D187" s="178" t="s">
        <v>135</v>
      </c>
      <c r="E187" s="179" t="s">
        <v>1518</v>
      </c>
      <c r="F187" s="180" t="s">
        <v>1519</v>
      </c>
      <c r="G187" s="181" t="s">
        <v>1042</v>
      </c>
      <c r="H187" s="182">
        <v>75</v>
      </c>
      <c r="I187" s="183"/>
      <c r="J187" s="184">
        <f>ROUND(I187*H187,2)</f>
        <v>0</v>
      </c>
      <c r="K187" s="180" t="s">
        <v>1</v>
      </c>
      <c r="L187" s="36"/>
      <c r="M187" s="185" t="s">
        <v>1</v>
      </c>
      <c r="N187" s="186" t="s">
        <v>42</v>
      </c>
      <c r="O187" s="72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AR187" s="189" t="s">
        <v>139</v>
      </c>
      <c r="AT187" s="189" t="s">
        <v>135</v>
      </c>
      <c r="AU187" s="189" t="s">
        <v>85</v>
      </c>
      <c r="AY187" s="17" t="s">
        <v>132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85</v>
      </c>
      <c r="BK187" s="190">
        <f>ROUND(I187*H187,2)</f>
        <v>0</v>
      </c>
      <c r="BL187" s="17" t="s">
        <v>139</v>
      </c>
      <c r="BM187" s="189" t="s">
        <v>752</v>
      </c>
    </row>
    <row r="188" s="1" customFormat="1" ht="16.5" customHeight="1">
      <c r="B188" s="177"/>
      <c r="C188" s="178" t="s">
        <v>512</v>
      </c>
      <c r="D188" s="178" t="s">
        <v>135</v>
      </c>
      <c r="E188" s="179" t="s">
        <v>1520</v>
      </c>
      <c r="F188" s="180" t="s">
        <v>1521</v>
      </c>
      <c r="G188" s="181" t="s">
        <v>1042</v>
      </c>
      <c r="H188" s="182">
        <v>8</v>
      </c>
      <c r="I188" s="183"/>
      <c r="J188" s="184">
        <f>ROUND(I188*H188,2)</f>
        <v>0</v>
      </c>
      <c r="K188" s="180" t="s">
        <v>1</v>
      </c>
      <c r="L188" s="36"/>
      <c r="M188" s="185" t="s">
        <v>1</v>
      </c>
      <c r="N188" s="186" t="s">
        <v>42</v>
      </c>
      <c r="O188" s="72"/>
      <c r="P188" s="187">
        <f>O188*H188</f>
        <v>0</v>
      </c>
      <c r="Q188" s="187">
        <v>0</v>
      </c>
      <c r="R188" s="187">
        <f>Q188*H188</f>
        <v>0</v>
      </c>
      <c r="S188" s="187">
        <v>0</v>
      </c>
      <c r="T188" s="188">
        <f>S188*H188</f>
        <v>0</v>
      </c>
      <c r="AR188" s="189" t="s">
        <v>139</v>
      </c>
      <c r="AT188" s="189" t="s">
        <v>135</v>
      </c>
      <c r="AU188" s="189" t="s">
        <v>85</v>
      </c>
      <c r="AY188" s="17" t="s">
        <v>132</v>
      </c>
      <c r="BE188" s="190">
        <f>IF(N188="základní",J188,0)</f>
        <v>0</v>
      </c>
      <c r="BF188" s="190">
        <f>IF(N188="snížená",J188,0)</f>
        <v>0</v>
      </c>
      <c r="BG188" s="190">
        <f>IF(N188="zákl. přenesená",J188,0)</f>
        <v>0</v>
      </c>
      <c r="BH188" s="190">
        <f>IF(N188="sníž. přenesená",J188,0)</f>
        <v>0</v>
      </c>
      <c r="BI188" s="190">
        <f>IF(N188="nulová",J188,0)</f>
        <v>0</v>
      </c>
      <c r="BJ188" s="17" t="s">
        <v>85</v>
      </c>
      <c r="BK188" s="190">
        <f>ROUND(I188*H188,2)</f>
        <v>0</v>
      </c>
      <c r="BL188" s="17" t="s">
        <v>139</v>
      </c>
      <c r="BM188" s="189" t="s">
        <v>763</v>
      </c>
    </row>
    <row r="189" s="1" customFormat="1" ht="16.5" customHeight="1">
      <c r="B189" s="177"/>
      <c r="C189" s="178" t="s">
        <v>516</v>
      </c>
      <c r="D189" s="178" t="s">
        <v>135</v>
      </c>
      <c r="E189" s="179" t="s">
        <v>1522</v>
      </c>
      <c r="F189" s="180" t="s">
        <v>1523</v>
      </c>
      <c r="G189" s="181" t="s">
        <v>1042</v>
      </c>
      <c r="H189" s="182">
        <v>8</v>
      </c>
      <c r="I189" s="183"/>
      <c r="J189" s="184">
        <f>ROUND(I189*H189,2)</f>
        <v>0</v>
      </c>
      <c r="K189" s="180" t="s">
        <v>1</v>
      </c>
      <c r="L189" s="36"/>
      <c r="M189" s="185" t="s">
        <v>1</v>
      </c>
      <c r="N189" s="186" t="s">
        <v>42</v>
      </c>
      <c r="O189" s="72"/>
      <c r="P189" s="187">
        <f>O189*H189</f>
        <v>0</v>
      </c>
      <c r="Q189" s="187">
        <v>0</v>
      </c>
      <c r="R189" s="187">
        <f>Q189*H189</f>
        <v>0</v>
      </c>
      <c r="S189" s="187">
        <v>0</v>
      </c>
      <c r="T189" s="188">
        <f>S189*H189</f>
        <v>0</v>
      </c>
      <c r="AR189" s="189" t="s">
        <v>139</v>
      </c>
      <c r="AT189" s="189" t="s">
        <v>135</v>
      </c>
      <c r="AU189" s="189" t="s">
        <v>85</v>
      </c>
      <c r="AY189" s="17" t="s">
        <v>132</v>
      </c>
      <c r="BE189" s="190">
        <f>IF(N189="základní",J189,0)</f>
        <v>0</v>
      </c>
      <c r="BF189" s="190">
        <f>IF(N189="snížená",J189,0)</f>
        <v>0</v>
      </c>
      <c r="BG189" s="190">
        <f>IF(N189="zákl. přenesená",J189,0)</f>
        <v>0</v>
      </c>
      <c r="BH189" s="190">
        <f>IF(N189="sníž. přenesená",J189,0)</f>
        <v>0</v>
      </c>
      <c r="BI189" s="190">
        <f>IF(N189="nulová",J189,0)</f>
        <v>0</v>
      </c>
      <c r="BJ189" s="17" t="s">
        <v>85</v>
      </c>
      <c r="BK189" s="190">
        <f>ROUND(I189*H189,2)</f>
        <v>0</v>
      </c>
      <c r="BL189" s="17" t="s">
        <v>139</v>
      </c>
      <c r="BM189" s="189" t="s">
        <v>776</v>
      </c>
    </row>
    <row r="190" s="1" customFormat="1" ht="16.5" customHeight="1">
      <c r="B190" s="177"/>
      <c r="C190" s="178" t="s">
        <v>521</v>
      </c>
      <c r="D190" s="178" t="s">
        <v>135</v>
      </c>
      <c r="E190" s="179" t="s">
        <v>1524</v>
      </c>
      <c r="F190" s="180" t="s">
        <v>1525</v>
      </c>
      <c r="G190" s="181" t="s">
        <v>1042</v>
      </c>
      <c r="H190" s="182">
        <v>42</v>
      </c>
      <c r="I190" s="183"/>
      <c r="J190" s="184">
        <f>ROUND(I190*H190,2)</f>
        <v>0</v>
      </c>
      <c r="K190" s="180" t="s">
        <v>1</v>
      </c>
      <c r="L190" s="36"/>
      <c r="M190" s="185" t="s">
        <v>1</v>
      </c>
      <c r="N190" s="186" t="s">
        <v>42</v>
      </c>
      <c r="O190" s="72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AR190" s="189" t="s">
        <v>139</v>
      </c>
      <c r="AT190" s="189" t="s">
        <v>135</v>
      </c>
      <c r="AU190" s="189" t="s">
        <v>85</v>
      </c>
      <c r="AY190" s="17" t="s">
        <v>132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85</v>
      </c>
      <c r="BK190" s="190">
        <f>ROUND(I190*H190,2)</f>
        <v>0</v>
      </c>
      <c r="BL190" s="17" t="s">
        <v>139</v>
      </c>
      <c r="BM190" s="189" t="s">
        <v>786</v>
      </c>
    </row>
    <row r="191" s="1" customFormat="1" ht="16.5" customHeight="1">
      <c r="B191" s="177"/>
      <c r="C191" s="178" t="s">
        <v>526</v>
      </c>
      <c r="D191" s="178" t="s">
        <v>135</v>
      </c>
      <c r="E191" s="179" t="s">
        <v>1526</v>
      </c>
      <c r="F191" s="180" t="s">
        <v>1527</v>
      </c>
      <c r="G191" s="181" t="s">
        <v>1042</v>
      </c>
      <c r="H191" s="182">
        <v>8</v>
      </c>
      <c r="I191" s="183"/>
      <c r="J191" s="184">
        <f>ROUND(I191*H191,2)</f>
        <v>0</v>
      </c>
      <c r="K191" s="180" t="s">
        <v>1</v>
      </c>
      <c r="L191" s="36"/>
      <c r="M191" s="185" t="s">
        <v>1</v>
      </c>
      <c r="N191" s="186" t="s">
        <v>42</v>
      </c>
      <c r="O191" s="72"/>
      <c r="P191" s="187">
        <f>O191*H191</f>
        <v>0</v>
      </c>
      <c r="Q191" s="187">
        <v>0</v>
      </c>
      <c r="R191" s="187">
        <f>Q191*H191</f>
        <v>0</v>
      </c>
      <c r="S191" s="187">
        <v>0</v>
      </c>
      <c r="T191" s="188">
        <f>S191*H191</f>
        <v>0</v>
      </c>
      <c r="AR191" s="189" t="s">
        <v>139</v>
      </c>
      <c r="AT191" s="189" t="s">
        <v>135</v>
      </c>
      <c r="AU191" s="189" t="s">
        <v>85</v>
      </c>
      <c r="AY191" s="17" t="s">
        <v>132</v>
      </c>
      <c r="BE191" s="190">
        <f>IF(N191="základní",J191,0)</f>
        <v>0</v>
      </c>
      <c r="BF191" s="190">
        <f>IF(N191="snížená",J191,0)</f>
        <v>0</v>
      </c>
      <c r="BG191" s="190">
        <f>IF(N191="zákl. přenesená",J191,0)</f>
        <v>0</v>
      </c>
      <c r="BH191" s="190">
        <f>IF(N191="sníž. přenesená",J191,0)</f>
        <v>0</v>
      </c>
      <c r="BI191" s="190">
        <f>IF(N191="nulová",J191,0)</f>
        <v>0</v>
      </c>
      <c r="BJ191" s="17" t="s">
        <v>85</v>
      </c>
      <c r="BK191" s="190">
        <f>ROUND(I191*H191,2)</f>
        <v>0</v>
      </c>
      <c r="BL191" s="17" t="s">
        <v>139</v>
      </c>
      <c r="BM191" s="189" t="s">
        <v>796</v>
      </c>
    </row>
    <row r="192" s="1" customFormat="1" ht="16.5" customHeight="1">
      <c r="B192" s="177"/>
      <c r="C192" s="178" t="s">
        <v>532</v>
      </c>
      <c r="D192" s="178" t="s">
        <v>135</v>
      </c>
      <c r="E192" s="179" t="s">
        <v>1528</v>
      </c>
      <c r="F192" s="180" t="s">
        <v>1529</v>
      </c>
      <c r="G192" s="181" t="s">
        <v>1042</v>
      </c>
      <c r="H192" s="182">
        <v>16</v>
      </c>
      <c r="I192" s="183"/>
      <c r="J192" s="184">
        <f>ROUND(I192*H192,2)</f>
        <v>0</v>
      </c>
      <c r="K192" s="180" t="s">
        <v>1</v>
      </c>
      <c r="L192" s="36"/>
      <c r="M192" s="185" t="s">
        <v>1</v>
      </c>
      <c r="N192" s="186" t="s">
        <v>42</v>
      </c>
      <c r="O192" s="72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AR192" s="189" t="s">
        <v>139</v>
      </c>
      <c r="AT192" s="189" t="s">
        <v>135</v>
      </c>
      <c r="AU192" s="189" t="s">
        <v>85</v>
      </c>
      <c r="AY192" s="17" t="s">
        <v>132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85</v>
      </c>
      <c r="BK192" s="190">
        <f>ROUND(I192*H192,2)</f>
        <v>0</v>
      </c>
      <c r="BL192" s="17" t="s">
        <v>139</v>
      </c>
      <c r="BM192" s="189" t="s">
        <v>806</v>
      </c>
    </row>
    <row r="193" s="1" customFormat="1" ht="16.5" customHeight="1">
      <c r="B193" s="177"/>
      <c r="C193" s="178" t="s">
        <v>537</v>
      </c>
      <c r="D193" s="178" t="s">
        <v>135</v>
      </c>
      <c r="E193" s="179" t="s">
        <v>1530</v>
      </c>
      <c r="F193" s="180" t="s">
        <v>1531</v>
      </c>
      <c r="G193" s="181" t="s">
        <v>1042</v>
      </c>
      <c r="H193" s="182">
        <v>4</v>
      </c>
      <c r="I193" s="183"/>
      <c r="J193" s="184">
        <f>ROUND(I193*H193,2)</f>
        <v>0</v>
      </c>
      <c r="K193" s="180" t="s">
        <v>1</v>
      </c>
      <c r="L193" s="36"/>
      <c r="M193" s="185" t="s">
        <v>1</v>
      </c>
      <c r="N193" s="186" t="s">
        <v>42</v>
      </c>
      <c r="O193" s="72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AR193" s="189" t="s">
        <v>139</v>
      </c>
      <c r="AT193" s="189" t="s">
        <v>135</v>
      </c>
      <c r="AU193" s="189" t="s">
        <v>85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85</v>
      </c>
      <c r="BK193" s="190">
        <f>ROUND(I193*H193,2)</f>
        <v>0</v>
      </c>
      <c r="BL193" s="17" t="s">
        <v>139</v>
      </c>
      <c r="BM193" s="189" t="s">
        <v>817</v>
      </c>
    </row>
    <row r="194" s="1" customFormat="1" ht="16.5" customHeight="1">
      <c r="B194" s="177"/>
      <c r="C194" s="178" t="s">
        <v>541</v>
      </c>
      <c r="D194" s="178" t="s">
        <v>135</v>
      </c>
      <c r="E194" s="179" t="s">
        <v>1532</v>
      </c>
      <c r="F194" s="180" t="s">
        <v>1533</v>
      </c>
      <c r="G194" s="181" t="s">
        <v>1042</v>
      </c>
      <c r="H194" s="182">
        <v>4</v>
      </c>
      <c r="I194" s="183"/>
      <c r="J194" s="184">
        <f>ROUND(I194*H194,2)</f>
        <v>0</v>
      </c>
      <c r="K194" s="180" t="s">
        <v>1</v>
      </c>
      <c r="L194" s="36"/>
      <c r="M194" s="185" t="s">
        <v>1</v>
      </c>
      <c r="N194" s="186" t="s">
        <v>42</v>
      </c>
      <c r="O194" s="72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AR194" s="189" t="s">
        <v>139</v>
      </c>
      <c r="AT194" s="189" t="s">
        <v>135</v>
      </c>
      <c r="AU194" s="189" t="s">
        <v>85</v>
      </c>
      <c r="AY194" s="17" t="s">
        <v>132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85</v>
      </c>
      <c r="BK194" s="190">
        <f>ROUND(I194*H194,2)</f>
        <v>0</v>
      </c>
      <c r="BL194" s="17" t="s">
        <v>139</v>
      </c>
      <c r="BM194" s="189" t="s">
        <v>827</v>
      </c>
    </row>
    <row r="195" s="1" customFormat="1" ht="16.5" customHeight="1">
      <c r="B195" s="177"/>
      <c r="C195" s="178" t="s">
        <v>547</v>
      </c>
      <c r="D195" s="178" t="s">
        <v>135</v>
      </c>
      <c r="E195" s="179" t="s">
        <v>1534</v>
      </c>
      <c r="F195" s="180" t="s">
        <v>1535</v>
      </c>
      <c r="G195" s="181" t="s">
        <v>1042</v>
      </c>
      <c r="H195" s="182">
        <v>1</v>
      </c>
      <c r="I195" s="183"/>
      <c r="J195" s="184">
        <f>ROUND(I195*H195,2)</f>
        <v>0</v>
      </c>
      <c r="K195" s="180" t="s">
        <v>1</v>
      </c>
      <c r="L195" s="36"/>
      <c r="M195" s="185" t="s">
        <v>1</v>
      </c>
      <c r="N195" s="186" t="s">
        <v>42</v>
      </c>
      <c r="O195" s="72"/>
      <c r="P195" s="187">
        <f>O195*H195</f>
        <v>0</v>
      </c>
      <c r="Q195" s="187">
        <v>0</v>
      </c>
      <c r="R195" s="187">
        <f>Q195*H195</f>
        <v>0</v>
      </c>
      <c r="S195" s="187">
        <v>0</v>
      </c>
      <c r="T195" s="188">
        <f>S195*H195</f>
        <v>0</v>
      </c>
      <c r="AR195" s="189" t="s">
        <v>139</v>
      </c>
      <c r="AT195" s="189" t="s">
        <v>135</v>
      </c>
      <c r="AU195" s="189" t="s">
        <v>85</v>
      </c>
      <c r="AY195" s="17" t="s">
        <v>132</v>
      </c>
      <c r="BE195" s="190">
        <f>IF(N195="základní",J195,0)</f>
        <v>0</v>
      </c>
      <c r="BF195" s="190">
        <f>IF(N195="snížená",J195,0)</f>
        <v>0</v>
      </c>
      <c r="BG195" s="190">
        <f>IF(N195="zákl. přenesená",J195,0)</f>
        <v>0</v>
      </c>
      <c r="BH195" s="190">
        <f>IF(N195="sníž. přenesená",J195,0)</f>
        <v>0</v>
      </c>
      <c r="BI195" s="190">
        <f>IF(N195="nulová",J195,0)</f>
        <v>0</v>
      </c>
      <c r="BJ195" s="17" t="s">
        <v>85</v>
      </c>
      <c r="BK195" s="190">
        <f>ROUND(I195*H195,2)</f>
        <v>0</v>
      </c>
      <c r="BL195" s="17" t="s">
        <v>139</v>
      </c>
      <c r="BM195" s="189" t="s">
        <v>838</v>
      </c>
    </row>
    <row r="196" s="1" customFormat="1" ht="16.5" customHeight="1">
      <c r="B196" s="177"/>
      <c r="C196" s="178" t="s">
        <v>552</v>
      </c>
      <c r="D196" s="178" t="s">
        <v>135</v>
      </c>
      <c r="E196" s="179" t="s">
        <v>1536</v>
      </c>
      <c r="F196" s="180" t="s">
        <v>1537</v>
      </c>
      <c r="G196" s="181" t="s">
        <v>1067</v>
      </c>
      <c r="H196" s="182">
        <v>1</v>
      </c>
      <c r="I196" s="183"/>
      <c r="J196" s="184">
        <f>ROUND(I196*H196,2)</f>
        <v>0</v>
      </c>
      <c r="K196" s="180" t="s">
        <v>1</v>
      </c>
      <c r="L196" s="36"/>
      <c r="M196" s="185" t="s">
        <v>1</v>
      </c>
      <c r="N196" s="186" t="s">
        <v>42</v>
      </c>
      <c r="O196" s="72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AR196" s="189" t="s">
        <v>139</v>
      </c>
      <c r="AT196" s="189" t="s">
        <v>135</v>
      </c>
      <c r="AU196" s="189" t="s">
        <v>85</v>
      </c>
      <c r="AY196" s="17" t="s">
        <v>132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85</v>
      </c>
      <c r="BK196" s="190">
        <f>ROUND(I196*H196,2)</f>
        <v>0</v>
      </c>
      <c r="BL196" s="17" t="s">
        <v>139</v>
      </c>
      <c r="BM196" s="189" t="s">
        <v>848</v>
      </c>
    </row>
    <row r="197" s="1" customFormat="1" ht="16.5" customHeight="1">
      <c r="B197" s="177"/>
      <c r="C197" s="178" t="s">
        <v>557</v>
      </c>
      <c r="D197" s="178" t="s">
        <v>135</v>
      </c>
      <c r="E197" s="179" t="s">
        <v>1538</v>
      </c>
      <c r="F197" s="180" t="s">
        <v>1539</v>
      </c>
      <c r="G197" s="181" t="s">
        <v>1042</v>
      </c>
      <c r="H197" s="182">
        <v>2</v>
      </c>
      <c r="I197" s="183"/>
      <c r="J197" s="184">
        <f>ROUND(I197*H197,2)</f>
        <v>0</v>
      </c>
      <c r="K197" s="180" t="s">
        <v>1</v>
      </c>
      <c r="L197" s="36"/>
      <c r="M197" s="185" t="s">
        <v>1</v>
      </c>
      <c r="N197" s="186" t="s">
        <v>42</v>
      </c>
      <c r="O197" s="72"/>
      <c r="P197" s="187">
        <f>O197*H197</f>
        <v>0</v>
      </c>
      <c r="Q197" s="187">
        <v>0</v>
      </c>
      <c r="R197" s="187">
        <f>Q197*H197</f>
        <v>0</v>
      </c>
      <c r="S197" s="187">
        <v>0</v>
      </c>
      <c r="T197" s="188">
        <f>S197*H197</f>
        <v>0</v>
      </c>
      <c r="AR197" s="189" t="s">
        <v>139</v>
      </c>
      <c r="AT197" s="189" t="s">
        <v>135</v>
      </c>
      <c r="AU197" s="189" t="s">
        <v>85</v>
      </c>
      <c r="AY197" s="17" t="s">
        <v>132</v>
      </c>
      <c r="BE197" s="190">
        <f>IF(N197="základní",J197,0)</f>
        <v>0</v>
      </c>
      <c r="BF197" s="190">
        <f>IF(N197="snížená",J197,0)</f>
        <v>0</v>
      </c>
      <c r="BG197" s="190">
        <f>IF(N197="zákl. přenesená",J197,0)</f>
        <v>0</v>
      </c>
      <c r="BH197" s="190">
        <f>IF(N197="sníž. přenesená",J197,0)</f>
        <v>0</v>
      </c>
      <c r="BI197" s="190">
        <f>IF(N197="nulová",J197,0)</f>
        <v>0</v>
      </c>
      <c r="BJ197" s="17" t="s">
        <v>85</v>
      </c>
      <c r="BK197" s="190">
        <f>ROUND(I197*H197,2)</f>
        <v>0</v>
      </c>
      <c r="BL197" s="17" t="s">
        <v>139</v>
      </c>
      <c r="BM197" s="189" t="s">
        <v>859</v>
      </c>
    </row>
    <row r="198" s="1" customFormat="1" ht="16.5" customHeight="1">
      <c r="B198" s="177"/>
      <c r="C198" s="178" t="s">
        <v>562</v>
      </c>
      <c r="D198" s="178" t="s">
        <v>135</v>
      </c>
      <c r="E198" s="179" t="s">
        <v>1540</v>
      </c>
      <c r="F198" s="180" t="s">
        <v>1515</v>
      </c>
      <c r="G198" s="181" t="s">
        <v>232</v>
      </c>
      <c r="H198" s="182">
        <v>180</v>
      </c>
      <c r="I198" s="183"/>
      <c r="J198" s="184">
        <f>ROUND(I198*H198,2)</f>
        <v>0</v>
      </c>
      <c r="K198" s="180" t="s">
        <v>1</v>
      </c>
      <c r="L198" s="36"/>
      <c r="M198" s="185" t="s">
        <v>1</v>
      </c>
      <c r="N198" s="186" t="s">
        <v>42</v>
      </c>
      <c r="O198" s="72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AR198" s="189" t="s">
        <v>139</v>
      </c>
      <c r="AT198" s="189" t="s">
        <v>135</v>
      </c>
      <c r="AU198" s="189" t="s">
        <v>85</v>
      </c>
      <c r="AY198" s="17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85</v>
      </c>
      <c r="BK198" s="190">
        <f>ROUND(I198*H198,2)</f>
        <v>0</v>
      </c>
      <c r="BL198" s="17" t="s">
        <v>139</v>
      </c>
      <c r="BM198" s="189" t="s">
        <v>869</v>
      </c>
    </row>
    <row r="199" s="1" customFormat="1" ht="16.5" customHeight="1">
      <c r="B199" s="177"/>
      <c r="C199" s="178" t="s">
        <v>567</v>
      </c>
      <c r="D199" s="178" t="s">
        <v>135</v>
      </c>
      <c r="E199" s="179" t="s">
        <v>1541</v>
      </c>
      <c r="F199" s="180" t="s">
        <v>1517</v>
      </c>
      <c r="G199" s="181" t="s">
        <v>232</v>
      </c>
      <c r="H199" s="182">
        <v>30</v>
      </c>
      <c r="I199" s="183"/>
      <c r="J199" s="184">
        <f>ROUND(I199*H199,2)</f>
        <v>0</v>
      </c>
      <c r="K199" s="180" t="s">
        <v>1</v>
      </c>
      <c r="L199" s="36"/>
      <c r="M199" s="185" t="s">
        <v>1</v>
      </c>
      <c r="N199" s="186" t="s">
        <v>42</v>
      </c>
      <c r="O199" s="72"/>
      <c r="P199" s="187">
        <f>O199*H199</f>
        <v>0</v>
      </c>
      <c r="Q199" s="187">
        <v>0</v>
      </c>
      <c r="R199" s="187">
        <f>Q199*H199</f>
        <v>0</v>
      </c>
      <c r="S199" s="187">
        <v>0</v>
      </c>
      <c r="T199" s="188">
        <f>S199*H199</f>
        <v>0</v>
      </c>
      <c r="AR199" s="189" t="s">
        <v>139</v>
      </c>
      <c r="AT199" s="189" t="s">
        <v>135</v>
      </c>
      <c r="AU199" s="189" t="s">
        <v>85</v>
      </c>
      <c r="AY199" s="17" t="s">
        <v>132</v>
      </c>
      <c r="BE199" s="190">
        <f>IF(N199="základní",J199,0)</f>
        <v>0</v>
      </c>
      <c r="BF199" s="190">
        <f>IF(N199="snížená",J199,0)</f>
        <v>0</v>
      </c>
      <c r="BG199" s="190">
        <f>IF(N199="zákl. přenesená",J199,0)</f>
        <v>0</v>
      </c>
      <c r="BH199" s="190">
        <f>IF(N199="sníž. přenesená",J199,0)</f>
        <v>0</v>
      </c>
      <c r="BI199" s="190">
        <f>IF(N199="nulová",J199,0)</f>
        <v>0</v>
      </c>
      <c r="BJ199" s="17" t="s">
        <v>85</v>
      </c>
      <c r="BK199" s="190">
        <f>ROUND(I199*H199,2)</f>
        <v>0</v>
      </c>
      <c r="BL199" s="17" t="s">
        <v>139</v>
      </c>
      <c r="BM199" s="189" t="s">
        <v>880</v>
      </c>
    </row>
    <row r="200" s="1" customFormat="1" ht="16.5" customHeight="1">
      <c r="B200" s="177"/>
      <c r="C200" s="178" t="s">
        <v>571</v>
      </c>
      <c r="D200" s="178" t="s">
        <v>135</v>
      </c>
      <c r="E200" s="179" t="s">
        <v>1542</v>
      </c>
      <c r="F200" s="180" t="s">
        <v>1519</v>
      </c>
      <c r="G200" s="181" t="s">
        <v>1042</v>
      </c>
      <c r="H200" s="182">
        <v>75</v>
      </c>
      <c r="I200" s="183"/>
      <c r="J200" s="184">
        <f>ROUND(I200*H200,2)</f>
        <v>0</v>
      </c>
      <c r="K200" s="180" t="s">
        <v>1</v>
      </c>
      <c r="L200" s="36"/>
      <c r="M200" s="185" t="s">
        <v>1</v>
      </c>
      <c r="N200" s="186" t="s">
        <v>42</v>
      </c>
      <c r="O200" s="72"/>
      <c r="P200" s="187">
        <f>O200*H200</f>
        <v>0</v>
      </c>
      <c r="Q200" s="187">
        <v>0</v>
      </c>
      <c r="R200" s="187">
        <f>Q200*H200</f>
        <v>0</v>
      </c>
      <c r="S200" s="187">
        <v>0</v>
      </c>
      <c r="T200" s="188">
        <f>S200*H200</f>
        <v>0</v>
      </c>
      <c r="AR200" s="189" t="s">
        <v>139</v>
      </c>
      <c r="AT200" s="189" t="s">
        <v>135</v>
      </c>
      <c r="AU200" s="189" t="s">
        <v>85</v>
      </c>
      <c r="AY200" s="17" t="s">
        <v>132</v>
      </c>
      <c r="BE200" s="190">
        <f>IF(N200="základní",J200,0)</f>
        <v>0</v>
      </c>
      <c r="BF200" s="190">
        <f>IF(N200="snížená",J200,0)</f>
        <v>0</v>
      </c>
      <c r="BG200" s="190">
        <f>IF(N200="zákl. přenesená",J200,0)</f>
        <v>0</v>
      </c>
      <c r="BH200" s="190">
        <f>IF(N200="sníž. přenesená",J200,0)</f>
        <v>0</v>
      </c>
      <c r="BI200" s="190">
        <f>IF(N200="nulová",J200,0)</f>
        <v>0</v>
      </c>
      <c r="BJ200" s="17" t="s">
        <v>85</v>
      </c>
      <c r="BK200" s="190">
        <f>ROUND(I200*H200,2)</f>
        <v>0</v>
      </c>
      <c r="BL200" s="17" t="s">
        <v>139</v>
      </c>
      <c r="BM200" s="189" t="s">
        <v>890</v>
      </c>
    </row>
    <row r="201" s="1" customFormat="1" ht="16.5" customHeight="1">
      <c r="B201" s="177"/>
      <c r="C201" s="178" t="s">
        <v>576</v>
      </c>
      <c r="D201" s="178" t="s">
        <v>135</v>
      </c>
      <c r="E201" s="179" t="s">
        <v>1543</v>
      </c>
      <c r="F201" s="180" t="s">
        <v>1521</v>
      </c>
      <c r="G201" s="181" t="s">
        <v>1042</v>
      </c>
      <c r="H201" s="182">
        <v>8</v>
      </c>
      <c r="I201" s="183"/>
      <c r="J201" s="184">
        <f>ROUND(I201*H201,2)</f>
        <v>0</v>
      </c>
      <c r="K201" s="180" t="s">
        <v>1</v>
      </c>
      <c r="L201" s="36"/>
      <c r="M201" s="185" t="s">
        <v>1</v>
      </c>
      <c r="N201" s="186" t="s">
        <v>42</v>
      </c>
      <c r="O201" s="72"/>
      <c r="P201" s="187">
        <f>O201*H201</f>
        <v>0</v>
      </c>
      <c r="Q201" s="187">
        <v>0</v>
      </c>
      <c r="R201" s="187">
        <f>Q201*H201</f>
        <v>0</v>
      </c>
      <c r="S201" s="187">
        <v>0</v>
      </c>
      <c r="T201" s="188">
        <f>S201*H201</f>
        <v>0</v>
      </c>
      <c r="AR201" s="189" t="s">
        <v>139</v>
      </c>
      <c r="AT201" s="189" t="s">
        <v>135</v>
      </c>
      <c r="AU201" s="189" t="s">
        <v>85</v>
      </c>
      <c r="AY201" s="17" t="s">
        <v>132</v>
      </c>
      <c r="BE201" s="190">
        <f>IF(N201="základní",J201,0)</f>
        <v>0</v>
      </c>
      <c r="BF201" s="190">
        <f>IF(N201="snížená",J201,0)</f>
        <v>0</v>
      </c>
      <c r="BG201" s="190">
        <f>IF(N201="zákl. přenesená",J201,0)</f>
        <v>0</v>
      </c>
      <c r="BH201" s="190">
        <f>IF(N201="sníž. přenesená",J201,0)</f>
        <v>0</v>
      </c>
      <c r="BI201" s="190">
        <f>IF(N201="nulová",J201,0)</f>
        <v>0</v>
      </c>
      <c r="BJ201" s="17" t="s">
        <v>85</v>
      </c>
      <c r="BK201" s="190">
        <f>ROUND(I201*H201,2)</f>
        <v>0</v>
      </c>
      <c r="BL201" s="17" t="s">
        <v>139</v>
      </c>
      <c r="BM201" s="189" t="s">
        <v>900</v>
      </c>
    </row>
    <row r="202" s="1" customFormat="1" ht="16.5" customHeight="1">
      <c r="B202" s="177"/>
      <c r="C202" s="178" t="s">
        <v>581</v>
      </c>
      <c r="D202" s="178" t="s">
        <v>135</v>
      </c>
      <c r="E202" s="179" t="s">
        <v>1544</v>
      </c>
      <c r="F202" s="180" t="s">
        <v>1523</v>
      </c>
      <c r="G202" s="181" t="s">
        <v>1042</v>
      </c>
      <c r="H202" s="182">
        <v>8</v>
      </c>
      <c r="I202" s="183"/>
      <c r="J202" s="184">
        <f>ROUND(I202*H202,2)</f>
        <v>0</v>
      </c>
      <c r="K202" s="180" t="s">
        <v>1</v>
      </c>
      <c r="L202" s="36"/>
      <c r="M202" s="185" t="s">
        <v>1</v>
      </c>
      <c r="N202" s="186" t="s">
        <v>42</v>
      </c>
      <c r="O202" s="72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AR202" s="189" t="s">
        <v>139</v>
      </c>
      <c r="AT202" s="189" t="s">
        <v>135</v>
      </c>
      <c r="AU202" s="189" t="s">
        <v>85</v>
      </c>
      <c r="AY202" s="17" t="s">
        <v>132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85</v>
      </c>
      <c r="BK202" s="190">
        <f>ROUND(I202*H202,2)</f>
        <v>0</v>
      </c>
      <c r="BL202" s="17" t="s">
        <v>139</v>
      </c>
      <c r="BM202" s="189" t="s">
        <v>913</v>
      </c>
    </row>
    <row r="203" s="1" customFormat="1" ht="16.5" customHeight="1">
      <c r="B203" s="177"/>
      <c r="C203" s="178" t="s">
        <v>586</v>
      </c>
      <c r="D203" s="178" t="s">
        <v>135</v>
      </c>
      <c r="E203" s="179" t="s">
        <v>1545</v>
      </c>
      <c r="F203" s="180" t="s">
        <v>1525</v>
      </c>
      <c r="G203" s="181" t="s">
        <v>1042</v>
      </c>
      <c r="H203" s="182">
        <v>42</v>
      </c>
      <c r="I203" s="183"/>
      <c r="J203" s="184">
        <f>ROUND(I203*H203,2)</f>
        <v>0</v>
      </c>
      <c r="K203" s="180" t="s">
        <v>1</v>
      </c>
      <c r="L203" s="36"/>
      <c r="M203" s="185" t="s">
        <v>1</v>
      </c>
      <c r="N203" s="186" t="s">
        <v>42</v>
      </c>
      <c r="O203" s="72"/>
      <c r="P203" s="187">
        <f>O203*H203</f>
        <v>0</v>
      </c>
      <c r="Q203" s="187">
        <v>0</v>
      </c>
      <c r="R203" s="187">
        <f>Q203*H203</f>
        <v>0</v>
      </c>
      <c r="S203" s="187">
        <v>0</v>
      </c>
      <c r="T203" s="188">
        <f>S203*H203</f>
        <v>0</v>
      </c>
      <c r="AR203" s="189" t="s">
        <v>139</v>
      </c>
      <c r="AT203" s="189" t="s">
        <v>135</v>
      </c>
      <c r="AU203" s="189" t="s">
        <v>85</v>
      </c>
      <c r="AY203" s="17" t="s">
        <v>132</v>
      </c>
      <c r="BE203" s="190">
        <f>IF(N203="základní",J203,0)</f>
        <v>0</v>
      </c>
      <c r="BF203" s="190">
        <f>IF(N203="snížená",J203,0)</f>
        <v>0</v>
      </c>
      <c r="BG203" s="190">
        <f>IF(N203="zákl. přenesená",J203,0)</f>
        <v>0</v>
      </c>
      <c r="BH203" s="190">
        <f>IF(N203="sníž. přenesená",J203,0)</f>
        <v>0</v>
      </c>
      <c r="BI203" s="190">
        <f>IF(N203="nulová",J203,0)</f>
        <v>0</v>
      </c>
      <c r="BJ203" s="17" t="s">
        <v>85</v>
      </c>
      <c r="BK203" s="190">
        <f>ROUND(I203*H203,2)</f>
        <v>0</v>
      </c>
      <c r="BL203" s="17" t="s">
        <v>139</v>
      </c>
      <c r="BM203" s="189" t="s">
        <v>933</v>
      </c>
    </row>
    <row r="204" s="1" customFormat="1" ht="16.5" customHeight="1">
      <c r="B204" s="177"/>
      <c r="C204" s="178" t="s">
        <v>591</v>
      </c>
      <c r="D204" s="178" t="s">
        <v>135</v>
      </c>
      <c r="E204" s="179" t="s">
        <v>1546</v>
      </c>
      <c r="F204" s="180" t="s">
        <v>1527</v>
      </c>
      <c r="G204" s="181" t="s">
        <v>1042</v>
      </c>
      <c r="H204" s="182">
        <v>8</v>
      </c>
      <c r="I204" s="183"/>
      <c r="J204" s="184">
        <f>ROUND(I204*H204,2)</f>
        <v>0</v>
      </c>
      <c r="K204" s="180" t="s">
        <v>1</v>
      </c>
      <c r="L204" s="36"/>
      <c r="M204" s="185" t="s">
        <v>1</v>
      </c>
      <c r="N204" s="186" t="s">
        <v>42</v>
      </c>
      <c r="O204" s="72"/>
      <c r="P204" s="187">
        <f>O204*H204</f>
        <v>0</v>
      </c>
      <c r="Q204" s="187">
        <v>0</v>
      </c>
      <c r="R204" s="187">
        <f>Q204*H204</f>
        <v>0</v>
      </c>
      <c r="S204" s="187">
        <v>0</v>
      </c>
      <c r="T204" s="188">
        <f>S204*H204</f>
        <v>0</v>
      </c>
      <c r="AR204" s="189" t="s">
        <v>139</v>
      </c>
      <c r="AT204" s="189" t="s">
        <v>135</v>
      </c>
      <c r="AU204" s="189" t="s">
        <v>85</v>
      </c>
      <c r="AY204" s="17" t="s">
        <v>132</v>
      </c>
      <c r="BE204" s="190">
        <f>IF(N204="základní",J204,0)</f>
        <v>0</v>
      </c>
      <c r="BF204" s="190">
        <f>IF(N204="snížená",J204,0)</f>
        <v>0</v>
      </c>
      <c r="BG204" s="190">
        <f>IF(N204="zákl. přenesená",J204,0)</f>
        <v>0</v>
      </c>
      <c r="BH204" s="190">
        <f>IF(N204="sníž. přenesená",J204,0)</f>
        <v>0</v>
      </c>
      <c r="BI204" s="190">
        <f>IF(N204="nulová",J204,0)</f>
        <v>0</v>
      </c>
      <c r="BJ204" s="17" t="s">
        <v>85</v>
      </c>
      <c r="BK204" s="190">
        <f>ROUND(I204*H204,2)</f>
        <v>0</v>
      </c>
      <c r="BL204" s="17" t="s">
        <v>139</v>
      </c>
      <c r="BM204" s="189" t="s">
        <v>943</v>
      </c>
    </row>
    <row r="205" s="1" customFormat="1" ht="16.5" customHeight="1">
      <c r="B205" s="177"/>
      <c r="C205" s="178" t="s">
        <v>597</v>
      </c>
      <c r="D205" s="178" t="s">
        <v>135</v>
      </c>
      <c r="E205" s="179" t="s">
        <v>1547</v>
      </c>
      <c r="F205" s="180" t="s">
        <v>1529</v>
      </c>
      <c r="G205" s="181" t="s">
        <v>1042</v>
      </c>
      <c r="H205" s="182">
        <v>16</v>
      </c>
      <c r="I205" s="183"/>
      <c r="J205" s="184">
        <f>ROUND(I205*H205,2)</f>
        <v>0</v>
      </c>
      <c r="K205" s="180" t="s">
        <v>1</v>
      </c>
      <c r="L205" s="36"/>
      <c r="M205" s="185" t="s">
        <v>1</v>
      </c>
      <c r="N205" s="186" t="s">
        <v>42</v>
      </c>
      <c r="O205" s="72"/>
      <c r="P205" s="187">
        <f>O205*H205</f>
        <v>0</v>
      </c>
      <c r="Q205" s="187">
        <v>0</v>
      </c>
      <c r="R205" s="187">
        <f>Q205*H205</f>
        <v>0</v>
      </c>
      <c r="S205" s="187">
        <v>0</v>
      </c>
      <c r="T205" s="188">
        <f>S205*H205</f>
        <v>0</v>
      </c>
      <c r="AR205" s="189" t="s">
        <v>139</v>
      </c>
      <c r="AT205" s="189" t="s">
        <v>135</v>
      </c>
      <c r="AU205" s="189" t="s">
        <v>85</v>
      </c>
      <c r="AY205" s="17" t="s">
        <v>132</v>
      </c>
      <c r="BE205" s="190">
        <f>IF(N205="základní",J205,0)</f>
        <v>0</v>
      </c>
      <c r="BF205" s="190">
        <f>IF(N205="snížená",J205,0)</f>
        <v>0</v>
      </c>
      <c r="BG205" s="190">
        <f>IF(N205="zákl. přenesená",J205,0)</f>
        <v>0</v>
      </c>
      <c r="BH205" s="190">
        <f>IF(N205="sníž. přenesená",J205,0)</f>
        <v>0</v>
      </c>
      <c r="BI205" s="190">
        <f>IF(N205="nulová",J205,0)</f>
        <v>0</v>
      </c>
      <c r="BJ205" s="17" t="s">
        <v>85</v>
      </c>
      <c r="BK205" s="190">
        <f>ROUND(I205*H205,2)</f>
        <v>0</v>
      </c>
      <c r="BL205" s="17" t="s">
        <v>139</v>
      </c>
      <c r="BM205" s="189" t="s">
        <v>953</v>
      </c>
    </row>
    <row r="206" s="1" customFormat="1" ht="16.5" customHeight="1">
      <c r="B206" s="177"/>
      <c r="C206" s="178" t="s">
        <v>606</v>
      </c>
      <c r="D206" s="178" t="s">
        <v>135</v>
      </c>
      <c r="E206" s="179" t="s">
        <v>1548</v>
      </c>
      <c r="F206" s="180" t="s">
        <v>1531</v>
      </c>
      <c r="G206" s="181" t="s">
        <v>1042</v>
      </c>
      <c r="H206" s="182">
        <v>4</v>
      </c>
      <c r="I206" s="183"/>
      <c r="J206" s="184">
        <f>ROUND(I206*H206,2)</f>
        <v>0</v>
      </c>
      <c r="K206" s="180" t="s">
        <v>1</v>
      </c>
      <c r="L206" s="36"/>
      <c r="M206" s="185" t="s">
        <v>1</v>
      </c>
      <c r="N206" s="186" t="s">
        <v>42</v>
      </c>
      <c r="O206" s="72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AR206" s="189" t="s">
        <v>139</v>
      </c>
      <c r="AT206" s="189" t="s">
        <v>135</v>
      </c>
      <c r="AU206" s="189" t="s">
        <v>85</v>
      </c>
      <c r="AY206" s="17" t="s">
        <v>132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85</v>
      </c>
      <c r="BK206" s="190">
        <f>ROUND(I206*H206,2)</f>
        <v>0</v>
      </c>
      <c r="BL206" s="17" t="s">
        <v>139</v>
      </c>
      <c r="BM206" s="189" t="s">
        <v>961</v>
      </c>
    </row>
    <row r="207" s="1" customFormat="1" ht="16.5" customHeight="1">
      <c r="B207" s="177"/>
      <c r="C207" s="178" t="s">
        <v>612</v>
      </c>
      <c r="D207" s="178" t="s">
        <v>135</v>
      </c>
      <c r="E207" s="179" t="s">
        <v>1549</v>
      </c>
      <c r="F207" s="180" t="s">
        <v>1550</v>
      </c>
      <c r="G207" s="181" t="s">
        <v>1042</v>
      </c>
      <c r="H207" s="182">
        <v>4</v>
      </c>
      <c r="I207" s="183"/>
      <c r="J207" s="184">
        <f>ROUND(I207*H207,2)</f>
        <v>0</v>
      </c>
      <c r="K207" s="180" t="s">
        <v>1</v>
      </c>
      <c r="L207" s="36"/>
      <c r="M207" s="185" t="s">
        <v>1</v>
      </c>
      <c r="N207" s="186" t="s">
        <v>42</v>
      </c>
      <c r="O207" s="72"/>
      <c r="P207" s="187">
        <f>O207*H207</f>
        <v>0</v>
      </c>
      <c r="Q207" s="187">
        <v>0</v>
      </c>
      <c r="R207" s="187">
        <f>Q207*H207</f>
        <v>0</v>
      </c>
      <c r="S207" s="187">
        <v>0</v>
      </c>
      <c r="T207" s="188">
        <f>S207*H207</f>
        <v>0</v>
      </c>
      <c r="AR207" s="189" t="s">
        <v>139</v>
      </c>
      <c r="AT207" s="189" t="s">
        <v>135</v>
      </c>
      <c r="AU207" s="189" t="s">
        <v>85</v>
      </c>
      <c r="AY207" s="17" t="s">
        <v>132</v>
      </c>
      <c r="BE207" s="190">
        <f>IF(N207="základní",J207,0)</f>
        <v>0</v>
      </c>
      <c r="BF207" s="190">
        <f>IF(N207="snížená",J207,0)</f>
        <v>0</v>
      </c>
      <c r="BG207" s="190">
        <f>IF(N207="zákl. přenesená",J207,0)</f>
        <v>0</v>
      </c>
      <c r="BH207" s="190">
        <f>IF(N207="sníž. přenesená",J207,0)</f>
        <v>0</v>
      </c>
      <c r="BI207" s="190">
        <f>IF(N207="nulová",J207,0)</f>
        <v>0</v>
      </c>
      <c r="BJ207" s="17" t="s">
        <v>85</v>
      </c>
      <c r="BK207" s="190">
        <f>ROUND(I207*H207,2)</f>
        <v>0</v>
      </c>
      <c r="BL207" s="17" t="s">
        <v>139</v>
      </c>
      <c r="BM207" s="189" t="s">
        <v>972</v>
      </c>
    </row>
    <row r="208" s="11" customFormat="1" ht="25.92" customHeight="1">
      <c r="B208" s="164"/>
      <c r="D208" s="165" t="s">
        <v>76</v>
      </c>
      <c r="E208" s="166" t="s">
        <v>1208</v>
      </c>
      <c r="F208" s="166" t="s">
        <v>1551</v>
      </c>
      <c r="I208" s="167"/>
      <c r="J208" s="168">
        <f>BK208</f>
        <v>0</v>
      </c>
      <c r="L208" s="164"/>
      <c r="M208" s="169"/>
      <c r="N208" s="170"/>
      <c r="O208" s="170"/>
      <c r="P208" s="171">
        <f>P209+SUM(P210:P212)+P216</f>
        <v>0</v>
      </c>
      <c r="Q208" s="170"/>
      <c r="R208" s="171">
        <f>R209+SUM(R210:R212)+R216</f>
        <v>0</v>
      </c>
      <c r="S208" s="170"/>
      <c r="T208" s="172">
        <f>T209+SUM(T210:T212)+T216</f>
        <v>0</v>
      </c>
      <c r="AR208" s="165" t="s">
        <v>85</v>
      </c>
      <c r="AT208" s="173" t="s">
        <v>76</v>
      </c>
      <c r="AU208" s="173" t="s">
        <v>77</v>
      </c>
      <c r="AY208" s="165" t="s">
        <v>132</v>
      </c>
      <c r="BK208" s="174">
        <f>BK209+SUM(BK210:BK212)+BK216</f>
        <v>0</v>
      </c>
    </row>
    <row r="209" s="1" customFormat="1" ht="16.5" customHeight="1">
      <c r="B209" s="177"/>
      <c r="C209" s="178" t="s">
        <v>617</v>
      </c>
      <c r="D209" s="178" t="s">
        <v>135</v>
      </c>
      <c r="E209" s="179" t="s">
        <v>1552</v>
      </c>
      <c r="F209" s="180" t="s">
        <v>1553</v>
      </c>
      <c r="G209" s="181" t="s">
        <v>1042</v>
      </c>
      <c r="H209" s="182">
        <v>5</v>
      </c>
      <c r="I209" s="183"/>
      <c r="J209" s="184">
        <f>ROUND(I209*H209,2)</f>
        <v>0</v>
      </c>
      <c r="K209" s="180" t="s">
        <v>1</v>
      </c>
      <c r="L209" s="36"/>
      <c r="M209" s="185" t="s">
        <v>1</v>
      </c>
      <c r="N209" s="186" t="s">
        <v>42</v>
      </c>
      <c r="O209" s="72"/>
      <c r="P209" s="187">
        <f>O209*H209</f>
        <v>0</v>
      </c>
      <c r="Q209" s="187">
        <v>0</v>
      </c>
      <c r="R209" s="187">
        <f>Q209*H209</f>
        <v>0</v>
      </c>
      <c r="S209" s="187">
        <v>0</v>
      </c>
      <c r="T209" s="188">
        <f>S209*H209</f>
        <v>0</v>
      </c>
      <c r="AR209" s="189" t="s">
        <v>139</v>
      </c>
      <c r="AT209" s="189" t="s">
        <v>135</v>
      </c>
      <c r="AU209" s="189" t="s">
        <v>85</v>
      </c>
      <c r="AY209" s="17" t="s">
        <v>132</v>
      </c>
      <c r="BE209" s="190">
        <f>IF(N209="základní",J209,0)</f>
        <v>0</v>
      </c>
      <c r="BF209" s="190">
        <f>IF(N209="snížená",J209,0)</f>
        <v>0</v>
      </c>
      <c r="BG209" s="190">
        <f>IF(N209="zákl. přenesená",J209,0)</f>
        <v>0</v>
      </c>
      <c r="BH209" s="190">
        <f>IF(N209="sníž. přenesená",J209,0)</f>
        <v>0</v>
      </c>
      <c r="BI209" s="190">
        <f>IF(N209="nulová",J209,0)</f>
        <v>0</v>
      </c>
      <c r="BJ209" s="17" t="s">
        <v>85</v>
      </c>
      <c r="BK209" s="190">
        <f>ROUND(I209*H209,2)</f>
        <v>0</v>
      </c>
      <c r="BL209" s="17" t="s">
        <v>139</v>
      </c>
      <c r="BM209" s="189" t="s">
        <v>982</v>
      </c>
    </row>
    <row r="210" s="1" customFormat="1" ht="16.5" customHeight="1">
      <c r="B210" s="177"/>
      <c r="C210" s="178" t="s">
        <v>622</v>
      </c>
      <c r="D210" s="178" t="s">
        <v>135</v>
      </c>
      <c r="E210" s="179" t="s">
        <v>1554</v>
      </c>
      <c r="F210" s="180" t="s">
        <v>1555</v>
      </c>
      <c r="G210" s="181" t="s">
        <v>1042</v>
      </c>
      <c r="H210" s="182">
        <v>5</v>
      </c>
      <c r="I210" s="183"/>
      <c r="J210" s="184">
        <f>ROUND(I210*H210,2)</f>
        <v>0</v>
      </c>
      <c r="K210" s="180" t="s">
        <v>1</v>
      </c>
      <c r="L210" s="36"/>
      <c r="M210" s="185" t="s">
        <v>1</v>
      </c>
      <c r="N210" s="186" t="s">
        <v>42</v>
      </c>
      <c r="O210" s="72"/>
      <c r="P210" s="187">
        <f>O210*H210</f>
        <v>0</v>
      </c>
      <c r="Q210" s="187">
        <v>0</v>
      </c>
      <c r="R210" s="187">
        <f>Q210*H210</f>
        <v>0</v>
      </c>
      <c r="S210" s="187">
        <v>0</v>
      </c>
      <c r="T210" s="188">
        <f>S210*H210</f>
        <v>0</v>
      </c>
      <c r="AR210" s="189" t="s">
        <v>139</v>
      </c>
      <c r="AT210" s="189" t="s">
        <v>135</v>
      </c>
      <c r="AU210" s="189" t="s">
        <v>85</v>
      </c>
      <c r="AY210" s="17" t="s">
        <v>132</v>
      </c>
      <c r="BE210" s="190">
        <f>IF(N210="základní",J210,0)</f>
        <v>0</v>
      </c>
      <c r="BF210" s="190">
        <f>IF(N210="snížená",J210,0)</f>
        <v>0</v>
      </c>
      <c r="BG210" s="190">
        <f>IF(N210="zákl. přenesená",J210,0)</f>
        <v>0</v>
      </c>
      <c r="BH210" s="190">
        <f>IF(N210="sníž. přenesená",J210,0)</f>
        <v>0</v>
      </c>
      <c r="BI210" s="190">
        <f>IF(N210="nulová",J210,0)</f>
        <v>0</v>
      </c>
      <c r="BJ210" s="17" t="s">
        <v>85</v>
      </c>
      <c r="BK210" s="190">
        <f>ROUND(I210*H210,2)</f>
        <v>0</v>
      </c>
      <c r="BL210" s="17" t="s">
        <v>139</v>
      </c>
      <c r="BM210" s="189" t="s">
        <v>992</v>
      </c>
    </row>
    <row r="211" s="1" customFormat="1" ht="16.5" customHeight="1">
      <c r="B211" s="177"/>
      <c r="C211" s="178" t="s">
        <v>627</v>
      </c>
      <c r="D211" s="178" t="s">
        <v>135</v>
      </c>
      <c r="E211" s="179" t="s">
        <v>1556</v>
      </c>
      <c r="F211" s="180" t="s">
        <v>1557</v>
      </c>
      <c r="G211" s="181" t="s">
        <v>1042</v>
      </c>
      <c r="H211" s="182">
        <v>2</v>
      </c>
      <c r="I211" s="183"/>
      <c r="J211" s="184">
        <f>ROUND(I211*H211,2)</f>
        <v>0</v>
      </c>
      <c r="K211" s="180" t="s">
        <v>1</v>
      </c>
      <c r="L211" s="36"/>
      <c r="M211" s="185" t="s">
        <v>1</v>
      </c>
      <c r="N211" s="186" t="s">
        <v>42</v>
      </c>
      <c r="O211" s="72"/>
      <c r="P211" s="187">
        <f>O211*H211</f>
        <v>0</v>
      </c>
      <c r="Q211" s="187">
        <v>0</v>
      </c>
      <c r="R211" s="187">
        <f>Q211*H211</f>
        <v>0</v>
      </c>
      <c r="S211" s="187">
        <v>0</v>
      </c>
      <c r="T211" s="188">
        <f>S211*H211</f>
        <v>0</v>
      </c>
      <c r="AR211" s="189" t="s">
        <v>139</v>
      </c>
      <c r="AT211" s="189" t="s">
        <v>135</v>
      </c>
      <c r="AU211" s="189" t="s">
        <v>85</v>
      </c>
      <c r="AY211" s="17" t="s">
        <v>132</v>
      </c>
      <c r="BE211" s="190">
        <f>IF(N211="základní",J211,0)</f>
        <v>0</v>
      </c>
      <c r="BF211" s="190">
        <f>IF(N211="snížená",J211,0)</f>
        <v>0</v>
      </c>
      <c r="BG211" s="190">
        <f>IF(N211="zákl. přenesená",J211,0)</f>
        <v>0</v>
      </c>
      <c r="BH211" s="190">
        <f>IF(N211="sníž. přenesená",J211,0)</f>
        <v>0</v>
      </c>
      <c r="BI211" s="190">
        <f>IF(N211="nulová",J211,0)</f>
        <v>0</v>
      </c>
      <c r="BJ211" s="17" t="s">
        <v>85</v>
      </c>
      <c r="BK211" s="190">
        <f>ROUND(I211*H211,2)</f>
        <v>0</v>
      </c>
      <c r="BL211" s="17" t="s">
        <v>139</v>
      </c>
      <c r="BM211" s="189" t="s">
        <v>1003</v>
      </c>
    </row>
    <row r="212" s="11" customFormat="1" ht="22.8" customHeight="1">
      <c r="B212" s="164"/>
      <c r="D212" s="165" t="s">
        <v>76</v>
      </c>
      <c r="E212" s="175" t="s">
        <v>1212</v>
      </c>
      <c r="F212" s="175" t="s">
        <v>1558</v>
      </c>
      <c r="I212" s="167"/>
      <c r="J212" s="176">
        <f>BK212</f>
        <v>0</v>
      </c>
      <c r="L212" s="164"/>
      <c r="M212" s="169"/>
      <c r="N212" s="170"/>
      <c r="O212" s="170"/>
      <c r="P212" s="171">
        <f>SUM(P213:P215)</f>
        <v>0</v>
      </c>
      <c r="Q212" s="170"/>
      <c r="R212" s="171">
        <f>SUM(R213:R215)</f>
        <v>0</v>
      </c>
      <c r="S212" s="170"/>
      <c r="T212" s="172">
        <f>SUM(T213:T215)</f>
        <v>0</v>
      </c>
      <c r="AR212" s="165" t="s">
        <v>85</v>
      </c>
      <c r="AT212" s="173" t="s">
        <v>76</v>
      </c>
      <c r="AU212" s="173" t="s">
        <v>85</v>
      </c>
      <c r="AY212" s="165" t="s">
        <v>132</v>
      </c>
      <c r="BK212" s="174">
        <f>SUM(BK213:BK215)</f>
        <v>0</v>
      </c>
    </row>
    <row r="213" s="1" customFormat="1" ht="16.5" customHeight="1">
      <c r="B213" s="177"/>
      <c r="C213" s="178" t="s">
        <v>633</v>
      </c>
      <c r="D213" s="178" t="s">
        <v>135</v>
      </c>
      <c r="E213" s="179" t="s">
        <v>1559</v>
      </c>
      <c r="F213" s="180" t="s">
        <v>1560</v>
      </c>
      <c r="G213" s="181" t="s">
        <v>1042</v>
      </c>
      <c r="H213" s="182">
        <v>20</v>
      </c>
      <c r="I213" s="183"/>
      <c r="J213" s="184">
        <f>ROUND(I213*H213,2)</f>
        <v>0</v>
      </c>
      <c r="K213" s="180" t="s">
        <v>1</v>
      </c>
      <c r="L213" s="36"/>
      <c r="M213" s="185" t="s">
        <v>1</v>
      </c>
      <c r="N213" s="186" t="s">
        <v>42</v>
      </c>
      <c r="O213" s="72"/>
      <c r="P213" s="187">
        <f>O213*H213</f>
        <v>0</v>
      </c>
      <c r="Q213" s="187">
        <v>0</v>
      </c>
      <c r="R213" s="187">
        <f>Q213*H213</f>
        <v>0</v>
      </c>
      <c r="S213" s="187">
        <v>0</v>
      </c>
      <c r="T213" s="188">
        <f>S213*H213</f>
        <v>0</v>
      </c>
      <c r="AR213" s="189" t="s">
        <v>139</v>
      </c>
      <c r="AT213" s="189" t="s">
        <v>135</v>
      </c>
      <c r="AU213" s="189" t="s">
        <v>87</v>
      </c>
      <c r="AY213" s="17" t="s">
        <v>132</v>
      </c>
      <c r="BE213" s="190">
        <f>IF(N213="základní",J213,0)</f>
        <v>0</v>
      </c>
      <c r="BF213" s="190">
        <f>IF(N213="snížená",J213,0)</f>
        <v>0</v>
      </c>
      <c r="BG213" s="190">
        <f>IF(N213="zákl. přenesená",J213,0)</f>
        <v>0</v>
      </c>
      <c r="BH213" s="190">
        <f>IF(N213="sníž. přenesená",J213,0)</f>
        <v>0</v>
      </c>
      <c r="BI213" s="190">
        <f>IF(N213="nulová",J213,0)</f>
        <v>0</v>
      </c>
      <c r="BJ213" s="17" t="s">
        <v>85</v>
      </c>
      <c r="BK213" s="190">
        <f>ROUND(I213*H213,2)</f>
        <v>0</v>
      </c>
      <c r="BL213" s="17" t="s">
        <v>139</v>
      </c>
      <c r="BM213" s="189" t="s">
        <v>1013</v>
      </c>
    </row>
    <row r="214" s="1" customFormat="1" ht="16.5" customHeight="1">
      <c r="B214" s="177"/>
      <c r="C214" s="178" t="s">
        <v>639</v>
      </c>
      <c r="D214" s="178" t="s">
        <v>135</v>
      </c>
      <c r="E214" s="179" t="s">
        <v>1561</v>
      </c>
      <c r="F214" s="180" t="s">
        <v>1562</v>
      </c>
      <c r="G214" s="181" t="s">
        <v>1042</v>
      </c>
      <c r="H214" s="182">
        <v>5</v>
      </c>
      <c r="I214" s="183"/>
      <c r="J214" s="184">
        <f>ROUND(I214*H214,2)</f>
        <v>0</v>
      </c>
      <c r="K214" s="180" t="s">
        <v>1</v>
      </c>
      <c r="L214" s="36"/>
      <c r="M214" s="185" t="s">
        <v>1</v>
      </c>
      <c r="N214" s="186" t="s">
        <v>42</v>
      </c>
      <c r="O214" s="72"/>
      <c r="P214" s="187">
        <f>O214*H214</f>
        <v>0</v>
      </c>
      <c r="Q214" s="187">
        <v>0</v>
      </c>
      <c r="R214" s="187">
        <f>Q214*H214</f>
        <v>0</v>
      </c>
      <c r="S214" s="187">
        <v>0</v>
      </c>
      <c r="T214" s="188">
        <f>S214*H214</f>
        <v>0</v>
      </c>
      <c r="AR214" s="189" t="s">
        <v>139</v>
      </c>
      <c r="AT214" s="189" t="s">
        <v>135</v>
      </c>
      <c r="AU214" s="189" t="s">
        <v>87</v>
      </c>
      <c r="AY214" s="17" t="s">
        <v>132</v>
      </c>
      <c r="BE214" s="190">
        <f>IF(N214="základní",J214,0)</f>
        <v>0</v>
      </c>
      <c r="BF214" s="190">
        <f>IF(N214="snížená",J214,0)</f>
        <v>0</v>
      </c>
      <c r="BG214" s="190">
        <f>IF(N214="zákl. přenesená",J214,0)</f>
        <v>0</v>
      </c>
      <c r="BH214" s="190">
        <f>IF(N214="sníž. přenesená",J214,0)</f>
        <v>0</v>
      </c>
      <c r="BI214" s="190">
        <f>IF(N214="nulová",J214,0)</f>
        <v>0</v>
      </c>
      <c r="BJ214" s="17" t="s">
        <v>85</v>
      </c>
      <c r="BK214" s="190">
        <f>ROUND(I214*H214,2)</f>
        <v>0</v>
      </c>
      <c r="BL214" s="17" t="s">
        <v>139</v>
      </c>
      <c r="BM214" s="189" t="s">
        <v>1022</v>
      </c>
    </row>
    <row r="215" s="1" customFormat="1" ht="16.5" customHeight="1">
      <c r="B215" s="177"/>
      <c r="C215" s="178" t="s">
        <v>643</v>
      </c>
      <c r="D215" s="178" t="s">
        <v>135</v>
      </c>
      <c r="E215" s="179" t="s">
        <v>1563</v>
      </c>
      <c r="F215" s="180" t="s">
        <v>1564</v>
      </c>
      <c r="G215" s="181" t="s">
        <v>1042</v>
      </c>
      <c r="H215" s="182">
        <v>5</v>
      </c>
      <c r="I215" s="183"/>
      <c r="J215" s="184">
        <f>ROUND(I215*H215,2)</f>
        <v>0</v>
      </c>
      <c r="K215" s="180" t="s">
        <v>1</v>
      </c>
      <c r="L215" s="36"/>
      <c r="M215" s="185" t="s">
        <v>1</v>
      </c>
      <c r="N215" s="186" t="s">
        <v>42</v>
      </c>
      <c r="O215" s="72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AR215" s="189" t="s">
        <v>139</v>
      </c>
      <c r="AT215" s="189" t="s">
        <v>135</v>
      </c>
      <c r="AU215" s="189" t="s">
        <v>87</v>
      </c>
      <c r="AY215" s="17" t="s">
        <v>132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85</v>
      </c>
      <c r="BK215" s="190">
        <f>ROUND(I215*H215,2)</f>
        <v>0</v>
      </c>
      <c r="BL215" s="17" t="s">
        <v>139</v>
      </c>
      <c r="BM215" s="189" t="s">
        <v>1565</v>
      </c>
    </row>
    <row r="216" s="11" customFormat="1" ht="22.8" customHeight="1">
      <c r="B216" s="164"/>
      <c r="D216" s="165" t="s">
        <v>76</v>
      </c>
      <c r="E216" s="175" t="s">
        <v>1316</v>
      </c>
      <c r="F216" s="175" t="s">
        <v>1566</v>
      </c>
      <c r="I216" s="167"/>
      <c r="J216" s="176">
        <f>BK216</f>
        <v>0</v>
      </c>
      <c r="L216" s="164"/>
      <c r="M216" s="169"/>
      <c r="N216" s="170"/>
      <c r="O216" s="170"/>
      <c r="P216" s="171">
        <f>SUM(P217:P221)</f>
        <v>0</v>
      </c>
      <c r="Q216" s="170"/>
      <c r="R216" s="171">
        <f>SUM(R217:R221)</f>
        <v>0</v>
      </c>
      <c r="S216" s="170"/>
      <c r="T216" s="172">
        <f>SUM(T217:T221)</f>
        <v>0</v>
      </c>
      <c r="AR216" s="165" t="s">
        <v>85</v>
      </c>
      <c r="AT216" s="173" t="s">
        <v>76</v>
      </c>
      <c r="AU216" s="173" t="s">
        <v>85</v>
      </c>
      <c r="AY216" s="165" t="s">
        <v>132</v>
      </c>
      <c r="BK216" s="174">
        <f>SUM(BK217:BK221)</f>
        <v>0</v>
      </c>
    </row>
    <row r="217" s="1" customFormat="1" ht="16.5" customHeight="1">
      <c r="B217" s="177"/>
      <c r="C217" s="178" t="s">
        <v>646</v>
      </c>
      <c r="D217" s="178" t="s">
        <v>135</v>
      </c>
      <c r="E217" s="179" t="s">
        <v>1567</v>
      </c>
      <c r="F217" s="180" t="s">
        <v>1568</v>
      </c>
      <c r="G217" s="181" t="s">
        <v>232</v>
      </c>
      <c r="H217" s="182">
        <v>50</v>
      </c>
      <c r="I217" s="183"/>
      <c r="J217" s="184">
        <f>ROUND(I217*H217,2)</f>
        <v>0</v>
      </c>
      <c r="K217" s="180" t="s">
        <v>1</v>
      </c>
      <c r="L217" s="36"/>
      <c r="M217" s="185" t="s">
        <v>1</v>
      </c>
      <c r="N217" s="186" t="s">
        <v>42</v>
      </c>
      <c r="O217" s="72"/>
      <c r="P217" s="187">
        <f>O217*H217</f>
        <v>0</v>
      </c>
      <c r="Q217" s="187">
        <v>0</v>
      </c>
      <c r="R217" s="187">
        <f>Q217*H217</f>
        <v>0</v>
      </c>
      <c r="S217" s="187">
        <v>0</v>
      </c>
      <c r="T217" s="188">
        <f>S217*H217</f>
        <v>0</v>
      </c>
      <c r="AR217" s="189" t="s">
        <v>139</v>
      </c>
      <c r="AT217" s="189" t="s">
        <v>135</v>
      </c>
      <c r="AU217" s="189" t="s">
        <v>87</v>
      </c>
      <c r="AY217" s="17" t="s">
        <v>132</v>
      </c>
      <c r="BE217" s="190">
        <f>IF(N217="základní",J217,0)</f>
        <v>0</v>
      </c>
      <c r="BF217" s="190">
        <f>IF(N217="snížená",J217,0)</f>
        <v>0</v>
      </c>
      <c r="BG217" s="190">
        <f>IF(N217="zákl. přenesená",J217,0)</f>
        <v>0</v>
      </c>
      <c r="BH217" s="190">
        <f>IF(N217="sníž. přenesená",J217,0)</f>
        <v>0</v>
      </c>
      <c r="BI217" s="190">
        <f>IF(N217="nulová",J217,0)</f>
        <v>0</v>
      </c>
      <c r="BJ217" s="17" t="s">
        <v>85</v>
      </c>
      <c r="BK217" s="190">
        <f>ROUND(I217*H217,2)</f>
        <v>0</v>
      </c>
      <c r="BL217" s="17" t="s">
        <v>139</v>
      </c>
      <c r="BM217" s="189" t="s">
        <v>1569</v>
      </c>
    </row>
    <row r="218" s="1" customFormat="1" ht="16.5" customHeight="1">
      <c r="B218" s="177"/>
      <c r="C218" s="178" t="s">
        <v>650</v>
      </c>
      <c r="D218" s="178" t="s">
        <v>135</v>
      </c>
      <c r="E218" s="179" t="s">
        <v>1570</v>
      </c>
      <c r="F218" s="180" t="s">
        <v>1571</v>
      </c>
      <c r="G218" s="181" t="s">
        <v>232</v>
      </c>
      <c r="H218" s="182">
        <v>16</v>
      </c>
      <c r="I218" s="183"/>
      <c r="J218" s="184">
        <f>ROUND(I218*H218,2)</f>
        <v>0</v>
      </c>
      <c r="K218" s="180" t="s">
        <v>1</v>
      </c>
      <c r="L218" s="36"/>
      <c r="M218" s="185" t="s">
        <v>1</v>
      </c>
      <c r="N218" s="186" t="s">
        <v>42</v>
      </c>
      <c r="O218" s="72"/>
      <c r="P218" s="187">
        <f>O218*H218</f>
        <v>0</v>
      </c>
      <c r="Q218" s="187">
        <v>0</v>
      </c>
      <c r="R218" s="187">
        <f>Q218*H218</f>
        <v>0</v>
      </c>
      <c r="S218" s="187">
        <v>0</v>
      </c>
      <c r="T218" s="188">
        <f>S218*H218</f>
        <v>0</v>
      </c>
      <c r="AR218" s="189" t="s">
        <v>139</v>
      </c>
      <c r="AT218" s="189" t="s">
        <v>135</v>
      </c>
      <c r="AU218" s="189" t="s">
        <v>87</v>
      </c>
      <c r="AY218" s="17" t="s">
        <v>132</v>
      </c>
      <c r="BE218" s="190">
        <f>IF(N218="základní",J218,0)</f>
        <v>0</v>
      </c>
      <c r="BF218" s="190">
        <f>IF(N218="snížená",J218,0)</f>
        <v>0</v>
      </c>
      <c r="BG218" s="190">
        <f>IF(N218="zákl. přenesená",J218,0)</f>
        <v>0</v>
      </c>
      <c r="BH218" s="190">
        <f>IF(N218="sníž. přenesená",J218,0)</f>
        <v>0</v>
      </c>
      <c r="BI218" s="190">
        <f>IF(N218="nulová",J218,0)</f>
        <v>0</v>
      </c>
      <c r="BJ218" s="17" t="s">
        <v>85</v>
      </c>
      <c r="BK218" s="190">
        <f>ROUND(I218*H218,2)</f>
        <v>0</v>
      </c>
      <c r="BL218" s="17" t="s">
        <v>139</v>
      </c>
      <c r="BM218" s="189" t="s">
        <v>1572</v>
      </c>
    </row>
    <row r="219" s="1" customFormat="1" ht="16.5" customHeight="1">
      <c r="B219" s="177"/>
      <c r="C219" s="178" t="s">
        <v>656</v>
      </c>
      <c r="D219" s="178" t="s">
        <v>135</v>
      </c>
      <c r="E219" s="179" t="s">
        <v>1573</v>
      </c>
      <c r="F219" s="180" t="s">
        <v>1574</v>
      </c>
      <c r="G219" s="181" t="s">
        <v>232</v>
      </c>
      <c r="H219" s="182">
        <v>16</v>
      </c>
      <c r="I219" s="183"/>
      <c r="J219" s="184">
        <f>ROUND(I219*H219,2)</f>
        <v>0</v>
      </c>
      <c r="K219" s="180" t="s">
        <v>1</v>
      </c>
      <c r="L219" s="36"/>
      <c r="M219" s="185" t="s">
        <v>1</v>
      </c>
      <c r="N219" s="186" t="s">
        <v>42</v>
      </c>
      <c r="O219" s="72"/>
      <c r="P219" s="187">
        <f>O219*H219</f>
        <v>0</v>
      </c>
      <c r="Q219" s="187">
        <v>0</v>
      </c>
      <c r="R219" s="187">
        <f>Q219*H219</f>
        <v>0</v>
      </c>
      <c r="S219" s="187">
        <v>0</v>
      </c>
      <c r="T219" s="188">
        <f>S219*H219</f>
        <v>0</v>
      </c>
      <c r="AR219" s="189" t="s">
        <v>139</v>
      </c>
      <c r="AT219" s="189" t="s">
        <v>135</v>
      </c>
      <c r="AU219" s="189" t="s">
        <v>87</v>
      </c>
      <c r="AY219" s="17" t="s">
        <v>132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85</v>
      </c>
      <c r="BK219" s="190">
        <f>ROUND(I219*H219,2)</f>
        <v>0</v>
      </c>
      <c r="BL219" s="17" t="s">
        <v>139</v>
      </c>
      <c r="BM219" s="189" t="s">
        <v>1575</v>
      </c>
    </row>
    <row r="220" s="1" customFormat="1" ht="16.5" customHeight="1">
      <c r="B220" s="177"/>
      <c r="C220" s="178" t="s">
        <v>662</v>
      </c>
      <c r="D220" s="178" t="s">
        <v>135</v>
      </c>
      <c r="E220" s="179" t="s">
        <v>1576</v>
      </c>
      <c r="F220" s="180" t="s">
        <v>1577</v>
      </c>
      <c r="G220" s="181" t="s">
        <v>312</v>
      </c>
      <c r="H220" s="182">
        <v>1</v>
      </c>
      <c r="I220" s="183"/>
      <c r="J220" s="184">
        <f>ROUND(I220*H220,2)</f>
        <v>0</v>
      </c>
      <c r="K220" s="180" t="s">
        <v>1</v>
      </c>
      <c r="L220" s="36"/>
      <c r="M220" s="185" t="s">
        <v>1</v>
      </c>
      <c r="N220" s="186" t="s">
        <v>42</v>
      </c>
      <c r="O220" s="72"/>
      <c r="P220" s="187">
        <f>O220*H220</f>
        <v>0</v>
      </c>
      <c r="Q220" s="187">
        <v>0</v>
      </c>
      <c r="R220" s="187">
        <f>Q220*H220</f>
        <v>0</v>
      </c>
      <c r="S220" s="187">
        <v>0</v>
      </c>
      <c r="T220" s="188">
        <f>S220*H220</f>
        <v>0</v>
      </c>
      <c r="AR220" s="189" t="s">
        <v>139</v>
      </c>
      <c r="AT220" s="189" t="s">
        <v>135</v>
      </c>
      <c r="AU220" s="189" t="s">
        <v>87</v>
      </c>
      <c r="AY220" s="17" t="s">
        <v>132</v>
      </c>
      <c r="BE220" s="190">
        <f>IF(N220="základní",J220,0)</f>
        <v>0</v>
      </c>
      <c r="BF220" s="190">
        <f>IF(N220="snížená",J220,0)</f>
        <v>0</v>
      </c>
      <c r="BG220" s="190">
        <f>IF(N220="zákl. přenesená",J220,0)</f>
        <v>0</v>
      </c>
      <c r="BH220" s="190">
        <f>IF(N220="sníž. přenesená",J220,0)</f>
        <v>0</v>
      </c>
      <c r="BI220" s="190">
        <f>IF(N220="nulová",J220,0)</f>
        <v>0</v>
      </c>
      <c r="BJ220" s="17" t="s">
        <v>85</v>
      </c>
      <c r="BK220" s="190">
        <f>ROUND(I220*H220,2)</f>
        <v>0</v>
      </c>
      <c r="BL220" s="17" t="s">
        <v>139</v>
      </c>
      <c r="BM220" s="189" t="s">
        <v>1578</v>
      </c>
    </row>
    <row r="221" s="1" customFormat="1" ht="16.5" customHeight="1">
      <c r="B221" s="177"/>
      <c r="C221" s="178" t="s">
        <v>666</v>
      </c>
      <c r="D221" s="178" t="s">
        <v>135</v>
      </c>
      <c r="E221" s="179" t="s">
        <v>1579</v>
      </c>
      <c r="F221" s="180" t="s">
        <v>1580</v>
      </c>
      <c r="G221" s="181" t="s">
        <v>312</v>
      </c>
      <c r="H221" s="182">
        <v>1</v>
      </c>
      <c r="I221" s="183"/>
      <c r="J221" s="184">
        <f>ROUND(I221*H221,2)</f>
        <v>0</v>
      </c>
      <c r="K221" s="180" t="s">
        <v>1</v>
      </c>
      <c r="L221" s="36"/>
      <c r="M221" s="185" t="s">
        <v>1</v>
      </c>
      <c r="N221" s="186" t="s">
        <v>42</v>
      </c>
      <c r="O221" s="72"/>
      <c r="P221" s="187">
        <f>O221*H221</f>
        <v>0</v>
      </c>
      <c r="Q221" s="187">
        <v>0</v>
      </c>
      <c r="R221" s="187">
        <f>Q221*H221</f>
        <v>0</v>
      </c>
      <c r="S221" s="187">
        <v>0</v>
      </c>
      <c r="T221" s="188">
        <f>S221*H221</f>
        <v>0</v>
      </c>
      <c r="AR221" s="189" t="s">
        <v>139</v>
      </c>
      <c r="AT221" s="189" t="s">
        <v>135</v>
      </c>
      <c r="AU221" s="189" t="s">
        <v>87</v>
      </c>
      <c r="AY221" s="17" t="s">
        <v>132</v>
      </c>
      <c r="BE221" s="190">
        <f>IF(N221="základní",J221,0)</f>
        <v>0</v>
      </c>
      <c r="BF221" s="190">
        <f>IF(N221="snížená",J221,0)</f>
        <v>0</v>
      </c>
      <c r="BG221" s="190">
        <f>IF(N221="zákl. přenesená",J221,0)</f>
        <v>0</v>
      </c>
      <c r="BH221" s="190">
        <f>IF(N221="sníž. přenesená",J221,0)</f>
        <v>0</v>
      </c>
      <c r="BI221" s="190">
        <f>IF(N221="nulová",J221,0)</f>
        <v>0</v>
      </c>
      <c r="BJ221" s="17" t="s">
        <v>85</v>
      </c>
      <c r="BK221" s="190">
        <f>ROUND(I221*H221,2)</f>
        <v>0</v>
      </c>
      <c r="BL221" s="17" t="s">
        <v>139</v>
      </c>
      <c r="BM221" s="189" t="s">
        <v>1581</v>
      </c>
    </row>
    <row r="222" s="11" customFormat="1" ht="25.92" customHeight="1">
      <c r="B222" s="164"/>
      <c r="D222" s="165" t="s">
        <v>76</v>
      </c>
      <c r="E222" s="166" t="s">
        <v>1329</v>
      </c>
      <c r="F222" s="166" t="s">
        <v>1582</v>
      </c>
      <c r="I222" s="167"/>
      <c r="J222" s="168">
        <f>BK222</f>
        <v>0</v>
      </c>
      <c r="L222" s="164"/>
      <c r="M222" s="169"/>
      <c r="N222" s="170"/>
      <c r="O222" s="170"/>
      <c r="P222" s="171">
        <f>SUM(P223:P241)</f>
        <v>0</v>
      </c>
      <c r="Q222" s="170"/>
      <c r="R222" s="171">
        <f>SUM(R223:R241)</f>
        <v>0</v>
      </c>
      <c r="S222" s="170"/>
      <c r="T222" s="172">
        <f>SUM(T223:T241)</f>
        <v>0</v>
      </c>
      <c r="AR222" s="165" t="s">
        <v>85</v>
      </c>
      <c r="AT222" s="173" t="s">
        <v>76</v>
      </c>
      <c r="AU222" s="173" t="s">
        <v>77</v>
      </c>
      <c r="AY222" s="165" t="s">
        <v>132</v>
      </c>
      <c r="BK222" s="174">
        <f>SUM(BK223:BK241)</f>
        <v>0</v>
      </c>
    </row>
    <row r="223" s="1" customFormat="1" ht="24" customHeight="1">
      <c r="B223" s="177"/>
      <c r="C223" s="178" t="s">
        <v>672</v>
      </c>
      <c r="D223" s="178" t="s">
        <v>135</v>
      </c>
      <c r="E223" s="179" t="s">
        <v>1583</v>
      </c>
      <c r="F223" s="180" t="s">
        <v>1584</v>
      </c>
      <c r="G223" s="181" t="s">
        <v>1042</v>
      </c>
      <c r="H223" s="182">
        <v>11</v>
      </c>
      <c r="I223" s="183"/>
      <c r="J223" s="184">
        <f>ROUND(I223*H223,2)</f>
        <v>0</v>
      </c>
      <c r="K223" s="180" t="s">
        <v>1</v>
      </c>
      <c r="L223" s="36"/>
      <c r="M223" s="185" t="s">
        <v>1</v>
      </c>
      <c r="N223" s="186" t="s">
        <v>42</v>
      </c>
      <c r="O223" s="72"/>
      <c r="P223" s="187">
        <f>O223*H223</f>
        <v>0</v>
      </c>
      <c r="Q223" s="187">
        <v>0</v>
      </c>
      <c r="R223" s="187">
        <f>Q223*H223</f>
        <v>0</v>
      </c>
      <c r="S223" s="187">
        <v>0</v>
      </c>
      <c r="T223" s="188">
        <f>S223*H223</f>
        <v>0</v>
      </c>
      <c r="AR223" s="189" t="s">
        <v>139</v>
      </c>
      <c r="AT223" s="189" t="s">
        <v>135</v>
      </c>
      <c r="AU223" s="189" t="s">
        <v>85</v>
      </c>
      <c r="AY223" s="17" t="s">
        <v>132</v>
      </c>
      <c r="BE223" s="190">
        <f>IF(N223="základní",J223,0)</f>
        <v>0</v>
      </c>
      <c r="BF223" s="190">
        <f>IF(N223="snížená",J223,0)</f>
        <v>0</v>
      </c>
      <c r="BG223" s="190">
        <f>IF(N223="zákl. přenesená",J223,0)</f>
        <v>0</v>
      </c>
      <c r="BH223" s="190">
        <f>IF(N223="sníž. přenesená",J223,0)</f>
        <v>0</v>
      </c>
      <c r="BI223" s="190">
        <f>IF(N223="nulová",J223,0)</f>
        <v>0</v>
      </c>
      <c r="BJ223" s="17" t="s">
        <v>85</v>
      </c>
      <c r="BK223" s="190">
        <f>ROUND(I223*H223,2)</f>
        <v>0</v>
      </c>
      <c r="BL223" s="17" t="s">
        <v>139</v>
      </c>
      <c r="BM223" s="189" t="s">
        <v>1585</v>
      </c>
    </row>
    <row r="224" s="1" customFormat="1" ht="24" customHeight="1">
      <c r="B224" s="177"/>
      <c r="C224" s="178" t="s">
        <v>677</v>
      </c>
      <c r="D224" s="178" t="s">
        <v>135</v>
      </c>
      <c r="E224" s="179" t="s">
        <v>1586</v>
      </c>
      <c r="F224" s="180" t="s">
        <v>1587</v>
      </c>
      <c r="G224" s="181" t="s">
        <v>1042</v>
      </c>
      <c r="H224" s="182">
        <v>1</v>
      </c>
      <c r="I224" s="183"/>
      <c r="J224" s="184">
        <f>ROUND(I224*H224,2)</f>
        <v>0</v>
      </c>
      <c r="K224" s="180" t="s">
        <v>1</v>
      </c>
      <c r="L224" s="36"/>
      <c r="M224" s="185" t="s">
        <v>1</v>
      </c>
      <c r="N224" s="186" t="s">
        <v>42</v>
      </c>
      <c r="O224" s="72"/>
      <c r="P224" s="187">
        <f>O224*H224</f>
        <v>0</v>
      </c>
      <c r="Q224" s="187">
        <v>0</v>
      </c>
      <c r="R224" s="187">
        <f>Q224*H224</f>
        <v>0</v>
      </c>
      <c r="S224" s="187">
        <v>0</v>
      </c>
      <c r="T224" s="188">
        <f>S224*H224</f>
        <v>0</v>
      </c>
      <c r="AR224" s="189" t="s">
        <v>139</v>
      </c>
      <c r="AT224" s="189" t="s">
        <v>135</v>
      </c>
      <c r="AU224" s="189" t="s">
        <v>85</v>
      </c>
      <c r="AY224" s="17" t="s">
        <v>132</v>
      </c>
      <c r="BE224" s="190">
        <f>IF(N224="základní",J224,0)</f>
        <v>0</v>
      </c>
      <c r="BF224" s="190">
        <f>IF(N224="snížená",J224,0)</f>
        <v>0</v>
      </c>
      <c r="BG224" s="190">
        <f>IF(N224="zákl. přenesená",J224,0)</f>
        <v>0</v>
      </c>
      <c r="BH224" s="190">
        <f>IF(N224="sníž. přenesená",J224,0)</f>
        <v>0</v>
      </c>
      <c r="BI224" s="190">
        <f>IF(N224="nulová",J224,0)</f>
        <v>0</v>
      </c>
      <c r="BJ224" s="17" t="s">
        <v>85</v>
      </c>
      <c r="BK224" s="190">
        <f>ROUND(I224*H224,2)</f>
        <v>0</v>
      </c>
      <c r="BL224" s="17" t="s">
        <v>139</v>
      </c>
      <c r="BM224" s="189" t="s">
        <v>1588</v>
      </c>
    </row>
    <row r="225" s="1" customFormat="1">
      <c r="B225" s="36"/>
      <c r="D225" s="191" t="s">
        <v>157</v>
      </c>
      <c r="F225" s="192" t="s">
        <v>1589</v>
      </c>
      <c r="I225" s="117"/>
      <c r="L225" s="36"/>
      <c r="M225" s="193"/>
      <c r="N225" s="72"/>
      <c r="O225" s="72"/>
      <c r="P225" s="72"/>
      <c r="Q225" s="72"/>
      <c r="R225" s="72"/>
      <c r="S225" s="72"/>
      <c r="T225" s="73"/>
      <c r="AT225" s="17" t="s">
        <v>157</v>
      </c>
      <c r="AU225" s="17" t="s">
        <v>85</v>
      </c>
    </row>
    <row r="226" s="1" customFormat="1" ht="24" customHeight="1">
      <c r="B226" s="177"/>
      <c r="C226" s="178" t="s">
        <v>682</v>
      </c>
      <c r="D226" s="178" t="s">
        <v>135</v>
      </c>
      <c r="E226" s="179" t="s">
        <v>1590</v>
      </c>
      <c r="F226" s="180" t="s">
        <v>1591</v>
      </c>
      <c r="G226" s="181" t="s">
        <v>1042</v>
      </c>
      <c r="H226" s="182">
        <v>1</v>
      </c>
      <c r="I226" s="183"/>
      <c r="J226" s="184">
        <f>ROUND(I226*H226,2)</f>
        <v>0</v>
      </c>
      <c r="K226" s="180" t="s">
        <v>1</v>
      </c>
      <c r="L226" s="36"/>
      <c r="M226" s="185" t="s">
        <v>1</v>
      </c>
      <c r="N226" s="186" t="s">
        <v>42</v>
      </c>
      <c r="O226" s="72"/>
      <c r="P226" s="187">
        <f>O226*H226</f>
        <v>0</v>
      </c>
      <c r="Q226" s="187">
        <v>0</v>
      </c>
      <c r="R226" s="187">
        <f>Q226*H226</f>
        <v>0</v>
      </c>
      <c r="S226" s="187">
        <v>0</v>
      </c>
      <c r="T226" s="188">
        <f>S226*H226</f>
        <v>0</v>
      </c>
      <c r="AR226" s="189" t="s">
        <v>139</v>
      </c>
      <c r="AT226" s="189" t="s">
        <v>135</v>
      </c>
      <c r="AU226" s="189" t="s">
        <v>85</v>
      </c>
      <c r="AY226" s="17" t="s">
        <v>132</v>
      </c>
      <c r="BE226" s="190">
        <f>IF(N226="základní",J226,0)</f>
        <v>0</v>
      </c>
      <c r="BF226" s="190">
        <f>IF(N226="snížená",J226,0)</f>
        <v>0</v>
      </c>
      <c r="BG226" s="190">
        <f>IF(N226="zákl. přenesená",J226,0)</f>
        <v>0</v>
      </c>
      <c r="BH226" s="190">
        <f>IF(N226="sníž. přenesená",J226,0)</f>
        <v>0</v>
      </c>
      <c r="BI226" s="190">
        <f>IF(N226="nulová",J226,0)</f>
        <v>0</v>
      </c>
      <c r="BJ226" s="17" t="s">
        <v>85</v>
      </c>
      <c r="BK226" s="190">
        <f>ROUND(I226*H226,2)</f>
        <v>0</v>
      </c>
      <c r="BL226" s="17" t="s">
        <v>139</v>
      </c>
      <c r="BM226" s="189" t="s">
        <v>1592</v>
      </c>
    </row>
    <row r="227" s="1" customFormat="1" ht="24" customHeight="1">
      <c r="B227" s="177"/>
      <c r="C227" s="178" t="s">
        <v>687</v>
      </c>
      <c r="D227" s="178" t="s">
        <v>135</v>
      </c>
      <c r="E227" s="179" t="s">
        <v>1593</v>
      </c>
      <c r="F227" s="180" t="s">
        <v>1594</v>
      </c>
      <c r="G227" s="181" t="s">
        <v>1042</v>
      </c>
      <c r="H227" s="182">
        <v>1</v>
      </c>
      <c r="I227" s="183"/>
      <c r="J227" s="184">
        <f>ROUND(I227*H227,2)</f>
        <v>0</v>
      </c>
      <c r="K227" s="180" t="s">
        <v>1</v>
      </c>
      <c r="L227" s="36"/>
      <c r="M227" s="185" t="s">
        <v>1</v>
      </c>
      <c r="N227" s="186" t="s">
        <v>42</v>
      </c>
      <c r="O227" s="72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AR227" s="189" t="s">
        <v>139</v>
      </c>
      <c r="AT227" s="189" t="s">
        <v>135</v>
      </c>
      <c r="AU227" s="189" t="s">
        <v>85</v>
      </c>
      <c r="AY227" s="17" t="s">
        <v>132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85</v>
      </c>
      <c r="BK227" s="190">
        <f>ROUND(I227*H227,2)</f>
        <v>0</v>
      </c>
      <c r="BL227" s="17" t="s">
        <v>139</v>
      </c>
      <c r="BM227" s="189" t="s">
        <v>1595</v>
      </c>
    </row>
    <row r="228" s="1" customFormat="1" ht="16.5" customHeight="1">
      <c r="B228" s="177"/>
      <c r="C228" s="178" t="s">
        <v>691</v>
      </c>
      <c r="D228" s="178" t="s">
        <v>135</v>
      </c>
      <c r="E228" s="179" t="s">
        <v>1596</v>
      </c>
      <c r="F228" s="180" t="s">
        <v>1597</v>
      </c>
      <c r="G228" s="181" t="s">
        <v>232</v>
      </c>
      <c r="H228" s="182">
        <v>420</v>
      </c>
      <c r="I228" s="183"/>
      <c r="J228" s="184">
        <f>ROUND(I228*H228,2)</f>
        <v>0</v>
      </c>
      <c r="K228" s="180" t="s">
        <v>1</v>
      </c>
      <c r="L228" s="36"/>
      <c r="M228" s="185" t="s">
        <v>1</v>
      </c>
      <c r="N228" s="186" t="s">
        <v>42</v>
      </c>
      <c r="O228" s="72"/>
      <c r="P228" s="187">
        <f>O228*H228</f>
        <v>0</v>
      </c>
      <c r="Q228" s="187">
        <v>0</v>
      </c>
      <c r="R228" s="187">
        <f>Q228*H228</f>
        <v>0</v>
      </c>
      <c r="S228" s="187">
        <v>0</v>
      </c>
      <c r="T228" s="188">
        <f>S228*H228</f>
        <v>0</v>
      </c>
      <c r="AR228" s="189" t="s">
        <v>139</v>
      </c>
      <c r="AT228" s="189" t="s">
        <v>135</v>
      </c>
      <c r="AU228" s="189" t="s">
        <v>85</v>
      </c>
      <c r="AY228" s="17" t="s">
        <v>132</v>
      </c>
      <c r="BE228" s="190">
        <f>IF(N228="základní",J228,0)</f>
        <v>0</v>
      </c>
      <c r="BF228" s="190">
        <f>IF(N228="snížená",J228,0)</f>
        <v>0</v>
      </c>
      <c r="BG228" s="190">
        <f>IF(N228="zákl. přenesená",J228,0)</f>
        <v>0</v>
      </c>
      <c r="BH228" s="190">
        <f>IF(N228="sníž. přenesená",J228,0)</f>
        <v>0</v>
      </c>
      <c r="BI228" s="190">
        <f>IF(N228="nulová",J228,0)</f>
        <v>0</v>
      </c>
      <c r="BJ228" s="17" t="s">
        <v>85</v>
      </c>
      <c r="BK228" s="190">
        <f>ROUND(I228*H228,2)</f>
        <v>0</v>
      </c>
      <c r="BL228" s="17" t="s">
        <v>139</v>
      </c>
      <c r="BM228" s="189" t="s">
        <v>1598</v>
      </c>
    </row>
    <row r="229" s="1" customFormat="1" ht="16.5" customHeight="1">
      <c r="B229" s="177"/>
      <c r="C229" s="178" t="s">
        <v>696</v>
      </c>
      <c r="D229" s="178" t="s">
        <v>135</v>
      </c>
      <c r="E229" s="179" t="s">
        <v>1599</v>
      </c>
      <c r="F229" s="180" t="s">
        <v>1600</v>
      </c>
      <c r="G229" s="181" t="s">
        <v>232</v>
      </c>
      <c r="H229" s="182">
        <v>150</v>
      </c>
      <c r="I229" s="183"/>
      <c r="J229" s="184">
        <f>ROUND(I229*H229,2)</f>
        <v>0</v>
      </c>
      <c r="K229" s="180" t="s">
        <v>1</v>
      </c>
      <c r="L229" s="36"/>
      <c r="M229" s="185" t="s">
        <v>1</v>
      </c>
      <c r="N229" s="186" t="s">
        <v>42</v>
      </c>
      <c r="O229" s="72"/>
      <c r="P229" s="187">
        <f>O229*H229</f>
        <v>0</v>
      </c>
      <c r="Q229" s="187">
        <v>0</v>
      </c>
      <c r="R229" s="187">
        <f>Q229*H229</f>
        <v>0</v>
      </c>
      <c r="S229" s="187">
        <v>0</v>
      </c>
      <c r="T229" s="188">
        <f>S229*H229</f>
        <v>0</v>
      </c>
      <c r="AR229" s="189" t="s">
        <v>139</v>
      </c>
      <c r="AT229" s="189" t="s">
        <v>135</v>
      </c>
      <c r="AU229" s="189" t="s">
        <v>85</v>
      </c>
      <c r="AY229" s="17" t="s">
        <v>132</v>
      </c>
      <c r="BE229" s="190">
        <f>IF(N229="základní",J229,0)</f>
        <v>0</v>
      </c>
      <c r="BF229" s="190">
        <f>IF(N229="snížená",J229,0)</f>
        <v>0</v>
      </c>
      <c r="BG229" s="190">
        <f>IF(N229="zákl. přenesená",J229,0)</f>
        <v>0</v>
      </c>
      <c r="BH229" s="190">
        <f>IF(N229="sníž. přenesená",J229,0)</f>
        <v>0</v>
      </c>
      <c r="BI229" s="190">
        <f>IF(N229="nulová",J229,0)</f>
        <v>0</v>
      </c>
      <c r="BJ229" s="17" t="s">
        <v>85</v>
      </c>
      <c r="BK229" s="190">
        <f>ROUND(I229*H229,2)</f>
        <v>0</v>
      </c>
      <c r="BL229" s="17" t="s">
        <v>139</v>
      </c>
      <c r="BM229" s="189" t="s">
        <v>1601</v>
      </c>
    </row>
    <row r="230" s="1" customFormat="1" ht="16.5" customHeight="1">
      <c r="B230" s="177"/>
      <c r="C230" s="178" t="s">
        <v>700</v>
      </c>
      <c r="D230" s="178" t="s">
        <v>135</v>
      </c>
      <c r="E230" s="179" t="s">
        <v>1602</v>
      </c>
      <c r="F230" s="180" t="s">
        <v>1603</v>
      </c>
      <c r="G230" s="181" t="s">
        <v>232</v>
      </c>
      <c r="H230" s="182">
        <v>50</v>
      </c>
      <c r="I230" s="183"/>
      <c r="J230" s="184">
        <f>ROUND(I230*H230,2)</f>
        <v>0</v>
      </c>
      <c r="K230" s="180" t="s">
        <v>1</v>
      </c>
      <c r="L230" s="36"/>
      <c r="M230" s="185" t="s">
        <v>1</v>
      </c>
      <c r="N230" s="186" t="s">
        <v>42</v>
      </c>
      <c r="O230" s="72"/>
      <c r="P230" s="187">
        <f>O230*H230</f>
        <v>0</v>
      </c>
      <c r="Q230" s="187">
        <v>0</v>
      </c>
      <c r="R230" s="187">
        <f>Q230*H230</f>
        <v>0</v>
      </c>
      <c r="S230" s="187">
        <v>0</v>
      </c>
      <c r="T230" s="188">
        <f>S230*H230</f>
        <v>0</v>
      </c>
      <c r="AR230" s="189" t="s">
        <v>139</v>
      </c>
      <c r="AT230" s="189" t="s">
        <v>135</v>
      </c>
      <c r="AU230" s="189" t="s">
        <v>85</v>
      </c>
      <c r="AY230" s="17" t="s">
        <v>132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85</v>
      </c>
      <c r="BK230" s="190">
        <f>ROUND(I230*H230,2)</f>
        <v>0</v>
      </c>
      <c r="BL230" s="17" t="s">
        <v>139</v>
      </c>
      <c r="BM230" s="189" t="s">
        <v>1604</v>
      </c>
    </row>
    <row r="231" s="1" customFormat="1" ht="16.5" customHeight="1">
      <c r="B231" s="177"/>
      <c r="C231" s="178" t="s">
        <v>705</v>
      </c>
      <c r="D231" s="178" t="s">
        <v>135</v>
      </c>
      <c r="E231" s="179" t="s">
        <v>1605</v>
      </c>
      <c r="F231" s="180" t="s">
        <v>1606</v>
      </c>
      <c r="G231" s="181" t="s">
        <v>232</v>
      </c>
      <c r="H231" s="182">
        <v>10</v>
      </c>
      <c r="I231" s="183"/>
      <c r="J231" s="184">
        <f>ROUND(I231*H231,2)</f>
        <v>0</v>
      </c>
      <c r="K231" s="180" t="s">
        <v>1</v>
      </c>
      <c r="L231" s="36"/>
      <c r="M231" s="185" t="s">
        <v>1</v>
      </c>
      <c r="N231" s="186" t="s">
        <v>42</v>
      </c>
      <c r="O231" s="72"/>
      <c r="P231" s="187">
        <f>O231*H231</f>
        <v>0</v>
      </c>
      <c r="Q231" s="187">
        <v>0</v>
      </c>
      <c r="R231" s="187">
        <f>Q231*H231</f>
        <v>0</v>
      </c>
      <c r="S231" s="187">
        <v>0</v>
      </c>
      <c r="T231" s="188">
        <f>S231*H231</f>
        <v>0</v>
      </c>
      <c r="AR231" s="189" t="s">
        <v>139</v>
      </c>
      <c r="AT231" s="189" t="s">
        <v>135</v>
      </c>
      <c r="AU231" s="189" t="s">
        <v>85</v>
      </c>
      <c r="AY231" s="17" t="s">
        <v>132</v>
      </c>
      <c r="BE231" s="190">
        <f>IF(N231="základní",J231,0)</f>
        <v>0</v>
      </c>
      <c r="BF231" s="190">
        <f>IF(N231="snížená",J231,0)</f>
        <v>0</v>
      </c>
      <c r="BG231" s="190">
        <f>IF(N231="zákl. přenesená",J231,0)</f>
        <v>0</v>
      </c>
      <c r="BH231" s="190">
        <f>IF(N231="sníž. přenesená",J231,0)</f>
        <v>0</v>
      </c>
      <c r="BI231" s="190">
        <f>IF(N231="nulová",J231,0)</f>
        <v>0</v>
      </c>
      <c r="BJ231" s="17" t="s">
        <v>85</v>
      </c>
      <c r="BK231" s="190">
        <f>ROUND(I231*H231,2)</f>
        <v>0</v>
      </c>
      <c r="BL231" s="17" t="s">
        <v>139</v>
      </c>
      <c r="BM231" s="189" t="s">
        <v>1607</v>
      </c>
    </row>
    <row r="232" s="1" customFormat="1" ht="16.5" customHeight="1">
      <c r="B232" s="177"/>
      <c r="C232" s="178" t="s">
        <v>710</v>
      </c>
      <c r="D232" s="178" t="s">
        <v>135</v>
      </c>
      <c r="E232" s="179" t="s">
        <v>1608</v>
      </c>
      <c r="F232" s="180" t="s">
        <v>1609</v>
      </c>
      <c r="G232" s="181" t="s">
        <v>232</v>
      </c>
      <c r="H232" s="182">
        <v>10</v>
      </c>
      <c r="I232" s="183"/>
      <c r="J232" s="184">
        <f>ROUND(I232*H232,2)</f>
        <v>0</v>
      </c>
      <c r="K232" s="180" t="s">
        <v>1</v>
      </c>
      <c r="L232" s="36"/>
      <c r="M232" s="185" t="s">
        <v>1</v>
      </c>
      <c r="N232" s="186" t="s">
        <v>42</v>
      </c>
      <c r="O232" s="72"/>
      <c r="P232" s="187">
        <f>O232*H232</f>
        <v>0</v>
      </c>
      <c r="Q232" s="187">
        <v>0</v>
      </c>
      <c r="R232" s="187">
        <f>Q232*H232</f>
        <v>0</v>
      </c>
      <c r="S232" s="187">
        <v>0</v>
      </c>
      <c r="T232" s="188">
        <f>S232*H232</f>
        <v>0</v>
      </c>
      <c r="AR232" s="189" t="s">
        <v>139</v>
      </c>
      <c r="AT232" s="189" t="s">
        <v>135</v>
      </c>
      <c r="AU232" s="189" t="s">
        <v>85</v>
      </c>
      <c r="AY232" s="17" t="s">
        <v>132</v>
      </c>
      <c r="BE232" s="190">
        <f>IF(N232="základní",J232,0)</f>
        <v>0</v>
      </c>
      <c r="BF232" s="190">
        <f>IF(N232="snížená",J232,0)</f>
        <v>0</v>
      </c>
      <c r="BG232" s="190">
        <f>IF(N232="zákl. přenesená",J232,0)</f>
        <v>0</v>
      </c>
      <c r="BH232" s="190">
        <f>IF(N232="sníž. přenesená",J232,0)</f>
        <v>0</v>
      </c>
      <c r="BI232" s="190">
        <f>IF(N232="nulová",J232,0)</f>
        <v>0</v>
      </c>
      <c r="BJ232" s="17" t="s">
        <v>85</v>
      </c>
      <c r="BK232" s="190">
        <f>ROUND(I232*H232,2)</f>
        <v>0</v>
      </c>
      <c r="BL232" s="17" t="s">
        <v>139</v>
      </c>
      <c r="BM232" s="189" t="s">
        <v>1610</v>
      </c>
    </row>
    <row r="233" s="1" customFormat="1" ht="16.5" customHeight="1">
      <c r="B233" s="177"/>
      <c r="C233" s="178" t="s">
        <v>716</v>
      </c>
      <c r="D233" s="178" t="s">
        <v>135</v>
      </c>
      <c r="E233" s="179" t="s">
        <v>1611</v>
      </c>
      <c r="F233" s="180" t="s">
        <v>1612</v>
      </c>
      <c r="G233" s="181" t="s">
        <v>1326</v>
      </c>
      <c r="H233" s="235"/>
      <c r="I233" s="183"/>
      <c r="J233" s="184">
        <f>ROUND(I233*H233,2)</f>
        <v>0</v>
      </c>
      <c r="K233" s="180" t="s">
        <v>1</v>
      </c>
      <c r="L233" s="36"/>
      <c r="M233" s="185" t="s">
        <v>1</v>
      </c>
      <c r="N233" s="186" t="s">
        <v>42</v>
      </c>
      <c r="O233" s="72"/>
      <c r="P233" s="187">
        <f>O233*H233</f>
        <v>0</v>
      </c>
      <c r="Q233" s="187">
        <v>0</v>
      </c>
      <c r="R233" s="187">
        <f>Q233*H233</f>
        <v>0</v>
      </c>
      <c r="S233" s="187">
        <v>0</v>
      </c>
      <c r="T233" s="188">
        <f>S233*H233</f>
        <v>0</v>
      </c>
      <c r="AR233" s="189" t="s">
        <v>139</v>
      </c>
      <c r="AT233" s="189" t="s">
        <v>135</v>
      </c>
      <c r="AU233" s="189" t="s">
        <v>85</v>
      </c>
      <c r="AY233" s="17" t="s">
        <v>132</v>
      </c>
      <c r="BE233" s="190">
        <f>IF(N233="základní",J233,0)</f>
        <v>0</v>
      </c>
      <c r="BF233" s="190">
        <f>IF(N233="snížená",J233,0)</f>
        <v>0</v>
      </c>
      <c r="BG233" s="190">
        <f>IF(N233="zákl. přenesená",J233,0)</f>
        <v>0</v>
      </c>
      <c r="BH233" s="190">
        <f>IF(N233="sníž. přenesená",J233,0)</f>
        <v>0</v>
      </c>
      <c r="BI233" s="190">
        <f>IF(N233="nulová",J233,0)</f>
        <v>0</v>
      </c>
      <c r="BJ233" s="17" t="s">
        <v>85</v>
      </c>
      <c r="BK233" s="190">
        <f>ROUND(I233*H233,2)</f>
        <v>0</v>
      </c>
      <c r="BL233" s="17" t="s">
        <v>139</v>
      </c>
      <c r="BM233" s="189" t="s">
        <v>1613</v>
      </c>
    </row>
    <row r="234" s="1" customFormat="1" ht="16.5" customHeight="1">
      <c r="B234" s="177"/>
      <c r="C234" s="178" t="s">
        <v>723</v>
      </c>
      <c r="D234" s="178" t="s">
        <v>135</v>
      </c>
      <c r="E234" s="179" t="s">
        <v>1614</v>
      </c>
      <c r="F234" s="180" t="s">
        <v>1615</v>
      </c>
      <c r="G234" s="181" t="s">
        <v>1042</v>
      </c>
      <c r="H234" s="182">
        <v>2</v>
      </c>
      <c r="I234" s="183"/>
      <c r="J234" s="184">
        <f>ROUND(I234*H234,2)</f>
        <v>0</v>
      </c>
      <c r="K234" s="180" t="s">
        <v>1</v>
      </c>
      <c r="L234" s="36"/>
      <c r="M234" s="185" t="s">
        <v>1</v>
      </c>
      <c r="N234" s="186" t="s">
        <v>42</v>
      </c>
      <c r="O234" s="72"/>
      <c r="P234" s="187">
        <f>O234*H234</f>
        <v>0</v>
      </c>
      <c r="Q234" s="187">
        <v>0</v>
      </c>
      <c r="R234" s="187">
        <f>Q234*H234</f>
        <v>0</v>
      </c>
      <c r="S234" s="187">
        <v>0</v>
      </c>
      <c r="T234" s="188">
        <f>S234*H234</f>
        <v>0</v>
      </c>
      <c r="AR234" s="189" t="s">
        <v>139</v>
      </c>
      <c r="AT234" s="189" t="s">
        <v>135</v>
      </c>
      <c r="AU234" s="189" t="s">
        <v>85</v>
      </c>
      <c r="AY234" s="17" t="s">
        <v>132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85</v>
      </c>
      <c r="BK234" s="190">
        <f>ROUND(I234*H234,2)</f>
        <v>0</v>
      </c>
      <c r="BL234" s="17" t="s">
        <v>139</v>
      </c>
      <c r="BM234" s="189" t="s">
        <v>1616</v>
      </c>
    </row>
    <row r="235" s="1" customFormat="1" ht="16.5" customHeight="1">
      <c r="B235" s="177"/>
      <c r="C235" s="178" t="s">
        <v>727</v>
      </c>
      <c r="D235" s="178" t="s">
        <v>135</v>
      </c>
      <c r="E235" s="179" t="s">
        <v>1617</v>
      </c>
      <c r="F235" s="180" t="s">
        <v>1618</v>
      </c>
      <c r="G235" s="181" t="s">
        <v>1042</v>
      </c>
      <c r="H235" s="182">
        <v>1</v>
      </c>
      <c r="I235" s="183"/>
      <c r="J235" s="184">
        <f>ROUND(I235*H235,2)</f>
        <v>0</v>
      </c>
      <c r="K235" s="180" t="s">
        <v>1</v>
      </c>
      <c r="L235" s="36"/>
      <c r="M235" s="185" t="s">
        <v>1</v>
      </c>
      <c r="N235" s="186" t="s">
        <v>42</v>
      </c>
      <c r="O235" s="72"/>
      <c r="P235" s="187">
        <f>O235*H235</f>
        <v>0</v>
      </c>
      <c r="Q235" s="187">
        <v>0</v>
      </c>
      <c r="R235" s="187">
        <f>Q235*H235</f>
        <v>0</v>
      </c>
      <c r="S235" s="187">
        <v>0</v>
      </c>
      <c r="T235" s="188">
        <f>S235*H235</f>
        <v>0</v>
      </c>
      <c r="AR235" s="189" t="s">
        <v>139</v>
      </c>
      <c r="AT235" s="189" t="s">
        <v>135</v>
      </c>
      <c r="AU235" s="189" t="s">
        <v>85</v>
      </c>
      <c r="AY235" s="17" t="s">
        <v>132</v>
      </c>
      <c r="BE235" s="190">
        <f>IF(N235="základní",J235,0)</f>
        <v>0</v>
      </c>
      <c r="BF235" s="190">
        <f>IF(N235="snížená",J235,0)</f>
        <v>0</v>
      </c>
      <c r="BG235" s="190">
        <f>IF(N235="zákl. přenesená",J235,0)</f>
        <v>0</v>
      </c>
      <c r="BH235" s="190">
        <f>IF(N235="sníž. přenesená",J235,0)</f>
        <v>0</v>
      </c>
      <c r="BI235" s="190">
        <f>IF(N235="nulová",J235,0)</f>
        <v>0</v>
      </c>
      <c r="BJ235" s="17" t="s">
        <v>85</v>
      </c>
      <c r="BK235" s="190">
        <f>ROUND(I235*H235,2)</f>
        <v>0</v>
      </c>
      <c r="BL235" s="17" t="s">
        <v>139</v>
      </c>
      <c r="BM235" s="189" t="s">
        <v>1619</v>
      </c>
    </row>
    <row r="236" s="1" customFormat="1" ht="24" customHeight="1">
      <c r="B236" s="177"/>
      <c r="C236" s="178" t="s">
        <v>731</v>
      </c>
      <c r="D236" s="178" t="s">
        <v>135</v>
      </c>
      <c r="E236" s="179" t="s">
        <v>1620</v>
      </c>
      <c r="F236" s="180" t="s">
        <v>1621</v>
      </c>
      <c r="G236" s="181" t="s">
        <v>1042</v>
      </c>
      <c r="H236" s="182">
        <v>2</v>
      </c>
      <c r="I236" s="183"/>
      <c r="J236" s="184">
        <f>ROUND(I236*H236,2)</f>
        <v>0</v>
      </c>
      <c r="K236" s="180" t="s">
        <v>1</v>
      </c>
      <c r="L236" s="36"/>
      <c r="M236" s="185" t="s">
        <v>1</v>
      </c>
      <c r="N236" s="186" t="s">
        <v>42</v>
      </c>
      <c r="O236" s="72"/>
      <c r="P236" s="187">
        <f>O236*H236</f>
        <v>0</v>
      </c>
      <c r="Q236" s="187">
        <v>0</v>
      </c>
      <c r="R236" s="187">
        <f>Q236*H236</f>
        <v>0</v>
      </c>
      <c r="S236" s="187">
        <v>0</v>
      </c>
      <c r="T236" s="188">
        <f>S236*H236</f>
        <v>0</v>
      </c>
      <c r="AR236" s="189" t="s">
        <v>139</v>
      </c>
      <c r="AT236" s="189" t="s">
        <v>135</v>
      </c>
      <c r="AU236" s="189" t="s">
        <v>85</v>
      </c>
      <c r="AY236" s="17" t="s">
        <v>132</v>
      </c>
      <c r="BE236" s="190">
        <f>IF(N236="základní",J236,0)</f>
        <v>0</v>
      </c>
      <c r="BF236" s="190">
        <f>IF(N236="snížená",J236,0)</f>
        <v>0</v>
      </c>
      <c r="BG236" s="190">
        <f>IF(N236="zákl. přenesená",J236,0)</f>
        <v>0</v>
      </c>
      <c r="BH236" s="190">
        <f>IF(N236="sníž. přenesená",J236,0)</f>
        <v>0</v>
      </c>
      <c r="BI236" s="190">
        <f>IF(N236="nulová",J236,0)</f>
        <v>0</v>
      </c>
      <c r="BJ236" s="17" t="s">
        <v>85</v>
      </c>
      <c r="BK236" s="190">
        <f>ROUND(I236*H236,2)</f>
        <v>0</v>
      </c>
      <c r="BL236" s="17" t="s">
        <v>139</v>
      </c>
      <c r="BM236" s="189" t="s">
        <v>1622</v>
      </c>
    </row>
    <row r="237" s="1" customFormat="1" ht="24" customHeight="1">
      <c r="B237" s="177"/>
      <c r="C237" s="178" t="s">
        <v>735</v>
      </c>
      <c r="D237" s="178" t="s">
        <v>135</v>
      </c>
      <c r="E237" s="179" t="s">
        <v>1623</v>
      </c>
      <c r="F237" s="180" t="s">
        <v>1624</v>
      </c>
      <c r="G237" s="181" t="s">
        <v>1106</v>
      </c>
      <c r="H237" s="182">
        <v>8</v>
      </c>
      <c r="I237" s="183"/>
      <c r="J237" s="184">
        <f>ROUND(I237*H237,2)</f>
        <v>0</v>
      </c>
      <c r="K237" s="180" t="s">
        <v>1</v>
      </c>
      <c r="L237" s="36"/>
      <c r="M237" s="185" t="s">
        <v>1</v>
      </c>
      <c r="N237" s="186" t="s">
        <v>42</v>
      </c>
      <c r="O237" s="72"/>
      <c r="P237" s="187">
        <f>O237*H237</f>
        <v>0</v>
      </c>
      <c r="Q237" s="187">
        <v>0</v>
      </c>
      <c r="R237" s="187">
        <f>Q237*H237</f>
        <v>0</v>
      </c>
      <c r="S237" s="187">
        <v>0</v>
      </c>
      <c r="T237" s="188">
        <f>S237*H237</f>
        <v>0</v>
      </c>
      <c r="AR237" s="189" t="s">
        <v>139</v>
      </c>
      <c r="AT237" s="189" t="s">
        <v>135</v>
      </c>
      <c r="AU237" s="189" t="s">
        <v>85</v>
      </c>
      <c r="AY237" s="17" t="s">
        <v>132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85</v>
      </c>
      <c r="BK237" s="190">
        <f>ROUND(I237*H237,2)</f>
        <v>0</v>
      </c>
      <c r="BL237" s="17" t="s">
        <v>139</v>
      </c>
      <c r="BM237" s="189" t="s">
        <v>1625</v>
      </c>
    </row>
    <row r="238" s="1" customFormat="1" ht="16.5" customHeight="1">
      <c r="B238" s="177"/>
      <c r="C238" s="178" t="s">
        <v>741</v>
      </c>
      <c r="D238" s="178" t="s">
        <v>135</v>
      </c>
      <c r="E238" s="179" t="s">
        <v>1626</v>
      </c>
      <c r="F238" s="180" t="s">
        <v>1627</v>
      </c>
      <c r="G238" s="181" t="s">
        <v>1106</v>
      </c>
      <c r="H238" s="182">
        <v>4</v>
      </c>
      <c r="I238" s="183"/>
      <c r="J238" s="184">
        <f>ROUND(I238*H238,2)</f>
        <v>0</v>
      </c>
      <c r="K238" s="180" t="s">
        <v>1</v>
      </c>
      <c r="L238" s="36"/>
      <c r="M238" s="185" t="s">
        <v>1</v>
      </c>
      <c r="N238" s="186" t="s">
        <v>42</v>
      </c>
      <c r="O238" s="72"/>
      <c r="P238" s="187">
        <f>O238*H238</f>
        <v>0</v>
      </c>
      <c r="Q238" s="187">
        <v>0</v>
      </c>
      <c r="R238" s="187">
        <f>Q238*H238</f>
        <v>0</v>
      </c>
      <c r="S238" s="187">
        <v>0</v>
      </c>
      <c r="T238" s="188">
        <f>S238*H238</f>
        <v>0</v>
      </c>
      <c r="AR238" s="189" t="s">
        <v>139</v>
      </c>
      <c r="AT238" s="189" t="s">
        <v>135</v>
      </c>
      <c r="AU238" s="189" t="s">
        <v>85</v>
      </c>
      <c r="AY238" s="17" t="s">
        <v>132</v>
      </c>
      <c r="BE238" s="190">
        <f>IF(N238="základní",J238,0)</f>
        <v>0</v>
      </c>
      <c r="BF238" s="190">
        <f>IF(N238="snížená",J238,0)</f>
        <v>0</v>
      </c>
      <c r="BG238" s="190">
        <f>IF(N238="zákl. přenesená",J238,0)</f>
        <v>0</v>
      </c>
      <c r="BH238" s="190">
        <f>IF(N238="sníž. přenesená",J238,0)</f>
        <v>0</v>
      </c>
      <c r="BI238" s="190">
        <f>IF(N238="nulová",J238,0)</f>
        <v>0</v>
      </c>
      <c r="BJ238" s="17" t="s">
        <v>85</v>
      </c>
      <c r="BK238" s="190">
        <f>ROUND(I238*H238,2)</f>
        <v>0</v>
      </c>
      <c r="BL238" s="17" t="s">
        <v>139</v>
      </c>
      <c r="BM238" s="189" t="s">
        <v>1628</v>
      </c>
    </row>
    <row r="239" s="1" customFormat="1" ht="16.5" customHeight="1">
      <c r="B239" s="177"/>
      <c r="C239" s="178" t="s">
        <v>747</v>
      </c>
      <c r="D239" s="178" t="s">
        <v>135</v>
      </c>
      <c r="E239" s="179" t="s">
        <v>1629</v>
      </c>
      <c r="F239" s="180" t="s">
        <v>1630</v>
      </c>
      <c r="G239" s="181" t="s">
        <v>1042</v>
      </c>
      <c r="H239" s="182">
        <v>3</v>
      </c>
      <c r="I239" s="183"/>
      <c r="J239" s="184">
        <f>ROUND(I239*H239,2)</f>
        <v>0</v>
      </c>
      <c r="K239" s="180" t="s">
        <v>1</v>
      </c>
      <c r="L239" s="36"/>
      <c r="M239" s="185" t="s">
        <v>1</v>
      </c>
      <c r="N239" s="186" t="s">
        <v>42</v>
      </c>
      <c r="O239" s="72"/>
      <c r="P239" s="187">
        <f>O239*H239</f>
        <v>0</v>
      </c>
      <c r="Q239" s="187">
        <v>0</v>
      </c>
      <c r="R239" s="187">
        <f>Q239*H239</f>
        <v>0</v>
      </c>
      <c r="S239" s="187">
        <v>0</v>
      </c>
      <c r="T239" s="188">
        <f>S239*H239</f>
        <v>0</v>
      </c>
      <c r="AR239" s="189" t="s">
        <v>139</v>
      </c>
      <c r="AT239" s="189" t="s">
        <v>135</v>
      </c>
      <c r="AU239" s="189" t="s">
        <v>85</v>
      </c>
      <c r="AY239" s="17" t="s">
        <v>132</v>
      </c>
      <c r="BE239" s="190">
        <f>IF(N239="základní",J239,0)</f>
        <v>0</v>
      </c>
      <c r="BF239" s="190">
        <f>IF(N239="snížená",J239,0)</f>
        <v>0</v>
      </c>
      <c r="BG239" s="190">
        <f>IF(N239="zákl. přenesená",J239,0)</f>
        <v>0</v>
      </c>
      <c r="BH239" s="190">
        <f>IF(N239="sníž. přenesená",J239,0)</f>
        <v>0</v>
      </c>
      <c r="BI239" s="190">
        <f>IF(N239="nulová",J239,0)</f>
        <v>0</v>
      </c>
      <c r="BJ239" s="17" t="s">
        <v>85</v>
      </c>
      <c r="BK239" s="190">
        <f>ROUND(I239*H239,2)</f>
        <v>0</v>
      </c>
      <c r="BL239" s="17" t="s">
        <v>139</v>
      </c>
      <c r="BM239" s="189" t="s">
        <v>1631</v>
      </c>
    </row>
    <row r="240" s="1" customFormat="1" ht="16.5" customHeight="1">
      <c r="B240" s="177"/>
      <c r="C240" s="178" t="s">
        <v>752</v>
      </c>
      <c r="D240" s="178" t="s">
        <v>135</v>
      </c>
      <c r="E240" s="179" t="s">
        <v>1632</v>
      </c>
      <c r="F240" s="180" t="s">
        <v>1633</v>
      </c>
      <c r="G240" s="181" t="s">
        <v>232</v>
      </c>
      <c r="H240" s="182">
        <v>100</v>
      </c>
      <c r="I240" s="183"/>
      <c r="J240" s="184">
        <f>ROUND(I240*H240,2)</f>
        <v>0</v>
      </c>
      <c r="K240" s="180" t="s">
        <v>1</v>
      </c>
      <c r="L240" s="36"/>
      <c r="M240" s="185" t="s">
        <v>1</v>
      </c>
      <c r="N240" s="186" t="s">
        <v>42</v>
      </c>
      <c r="O240" s="72"/>
      <c r="P240" s="187">
        <f>O240*H240</f>
        <v>0</v>
      </c>
      <c r="Q240" s="187">
        <v>0</v>
      </c>
      <c r="R240" s="187">
        <f>Q240*H240</f>
        <v>0</v>
      </c>
      <c r="S240" s="187">
        <v>0</v>
      </c>
      <c r="T240" s="188">
        <f>S240*H240</f>
        <v>0</v>
      </c>
      <c r="AR240" s="189" t="s">
        <v>139</v>
      </c>
      <c r="AT240" s="189" t="s">
        <v>135</v>
      </c>
      <c r="AU240" s="189" t="s">
        <v>85</v>
      </c>
      <c r="AY240" s="17" t="s">
        <v>132</v>
      </c>
      <c r="BE240" s="190">
        <f>IF(N240="základní",J240,0)</f>
        <v>0</v>
      </c>
      <c r="BF240" s="190">
        <f>IF(N240="snížená",J240,0)</f>
        <v>0</v>
      </c>
      <c r="BG240" s="190">
        <f>IF(N240="zákl. přenesená",J240,0)</f>
        <v>0</v>
      </c>
      <c r="BH240" s="190">
        <f>IF(N240="sníž. přenesená",J240,0)</f>
        <v>0</v>
      </c>
      <c r="BI240" s="190">
        <f>IF(N240="nulová",J240,0)</f>
        <v>0</v>
      </c>
      <c r="BJ240" s="17" t="s">
        <v>85</v>
      </c>
      <c r="BK240" s="190">
        <f>ROUND(I240*H240,2)</f>
        <v>0</v>
      </c>
      <c r="BL240" s="17" t="s">
        <v>139</v>
      </c>
      <c r="BM240" s="189" t="s">
        <v>1634</v>
      </c>
    </row>
    <row r="241" s="1" customFormat="1" ht="16.5" customHeight="1">
      <c r="B241" s="177"/>
      <c r="C241" s="178" t="s">
        <v>756</v>
      </c>
      <c r="D241" s="178" t="s">
        <v>135</v>
      </c>
      <c r="E241" s="179" t="s">
        <v>1635</v>
      </c>
      <c r="F241" s="180" t="s">
        <v>1636</v>
      </c>
      <c r="G241" s="181" t="s">
        <v>1042</v>
      </c>
      <c r="H241" s="182">
        <v>2</v>
      </c>
      <c r="I241" s="183"/>
      <c r="J241" s="184">
        <f>ROUND(I241*H241,2)</f>
        <v>0</v>
      </c>
      <c r="K241" s="180" t="s">
        <v>1</v>
      </c>
      <c r="L241" s="36"/>
      <c r="M241" s="185" t="s">
        <v>1</v>
      </c>
      <c r="N241" s="186" t="s">
        <v>42</v>
      </c>
      <c r="O241" s="72"/>
      <c r="P241" s="187">
        <f>O241*H241</f>
        <v>0</v>
      </c>
      <c r="Q241" s="187">
        <v>0</v>
      </c>
      <c r="R241" s="187">
        <f>Q241*H241</f>
        <v>0</v>
      </c>
      <c r="S241" s="187">
        <v>0</v>
      </c>
      <c r="T241" s="188">
        <f>S241*H241</f>
        <v>0</v>
      </c>
      <c r="AR241" s="189" t="s">
        <v>139</v>
      </c>
      <c r="AT241" s="189" t="s">
        <v>135</v>
      </c>
      <c r="AU241" s="189" t="s">
        <v>85</v>
      </c>
      <c r="AY241" s="17" t="s">
        <v>132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85</v>
      </c>
      <c r="BK241" s="190">
        <f>ROUND(I241*H241,2)</f>
        <v>0</v>
      </c>
      <c r="BL241" s="17" t="s">
        <v>139</v>
      </c>
      <c r="BM241" s="189" t="s">
        <v>1637</v>
      </c>
    </row>
    <row r="242" s="11" customFormat="1" ht="25.92" customHeight="1">
      <c r="B242" s="164"/>
      <c r="D242" s="165" t="s">
        <v>76</v>
      </c>
      <c r="E242" s="166" t="s">
        <v>1331</v>
      </c>
      <c r="F242" s="166" t="s">
        <v>1638</v>
      </c>
      <c r="I242" s="167"/>
      <c r="J242" s="168">
        <f>BK242</f>
        <v>0</v>
      </c>
      <c r="L242" s="164"/>
      <c r="M242" s="169"/>
      <c r="N242" s="170"/>
      <c r="O242" s="170"/>
      <c r="P242" s="171">
        <f>SUM(P243:P249)</f>
        <v>0</v>
      </c>
      <c r="Q242" s="170"/>
      <c r="R242" s="171">
        <f>SUM(R243:R249)</f>
        <v>0</v>
      </c>
      <c r="S242" s="170"/>
      <c r="T242" s="172">
        <f>SUM(T243:T249)</f>
        <v>0</v>
      </c>
      <c r="AR242" s="165" t="s">
        <v>85</v>
      </c>
      <c r="AT242" s="173" t="s">
        <v>76</v>
      </c>
      <c r="AU242" s="173" t="s">
        <v>77</v>
      </c>
      <c r="AY242" s="165" t="s">
        <v>132</v>
      </c>
      <c r="BK242" s="174">
        <f>SUM(BK243:BK249)</f>
        <v>0</v>
      </c>
    </row>
    <row r="243" s="1" customFormat="1" ht="16.5" customHeight="1">
      <c r="B243" s="177"/>
      <c r="C243" s="178" t="s">
        <v>763</v>
      </c>
      <c r="D243" s="178" t="s">
        <v>135</v>
      </c>
      <c r="E243" s="179" t="s">
        <v>1639</v>
      </c>
      <c r="F243" s="180" t="s">
        <v>1640</v>
      </c>
      <c r="G243" s="181" t="s">
        <v>248</v>
      </c>
      <c r="H243" s="182">
        <v>2</v>
      </c>
      <c r="I243" s="183"/>
      <c r="J243" s="184">
        <f>ROUND(I243*H243,2)</f>
        <v>0</v>
      </c>
      <c r="K243" s="180" t="s">
        <v>1</v>
      </c>
      <c r="L243" s="36"/>
      <c r="M243" s="185" t="s">
        <v>1</v>
      </c>
      <c r="N243" s="186" t="s">
        <v>42</v>
      </c>
      <c r="O243" s="72"/>
      <c r="P243" s="187">
        <f>O243*H243</f>
        <v>0</v>
      </c>
      <c r="Q243" s="187">
        <v>0</v>
      </c>
      <c r="R243" s="187">
        <f>Q243*H243</f>
        <v>0</v>
      </c>
      <c r="S243" s="187">
        <v>0</v>
      </c>
      <c r="T243" s="188">
        <f>S243*H243</f>
        <v>0</v>
      </c>
      <c r="AR243" s="189" t="s">
        <v>139</v>
      </c>
      <c r="AT243" s="189" t="s">
        <v>135</v>
      </c>
      <c r="AU243" s="189" t="s">
        <v>85</v>
      </c>
      <c r="AY243" s="17" t="s">
        <v>132</v>
      </c>
      <c r="BE243" s="190">
        <f>IF(N243="základní",J243,0)</f>
        <v>0</v>
      </c>
      <c r="BF243" s="190">
        <f>IF(N243="snížená",J243,0)</f>
        <v>0</v>
      </c>
      <c r="BG243" s="190">
        <f>IF(N243="zákl. přenesená",J243,0)</f>
        <v>0</v>
      </c>
      <c r="BH243" s="190">
        <f>IF(N243="sníž. přenesená",J243,0)</f>
        <v>0</v>
      </c>
      <c r="BI243" s="190">
        <f>IF(N243="nulová",J243,0)</f>
        <v>0</v>
      </c>
      <c r="BJ243" s="17" t="s">
        <v>85</v>
      </c>
      <c r="BK243" s="190">
        <f>ROUND(I243*H243,2)</f>
        <v>0</v>
      </c>
      <c r="BL243" s="17" t="s">
        <v>139</v>
      </c>
      <c r="BM243" s="189" t="s">
        <v>1641</v>
      </c>
    </row>
    <row r="244" s="1" customFormat="1" ht="16.5" customHeight="1">
      <c r="B244" s="177"/>
      <c r="C244" s="178" t="s">
        <v>770</v>
      </c>
      <c r="D244" s="178" t="s">
        <v>135</v>
      </c>
      <c r="E244" s="179" t="s">
        <v>1642</v>
      </c>
      <c r="F244" s="180" t="s">
        <v>1643</v>
      </c>
      <c r="G244" s="181" t="s">
        <v>232</v>
      </c>
      <c r="H244" s="182">
        <v>10</v>
      </c>
      <c r="I244" s="183"/>
      <c r="J244" s="184">
        <f>ROUND(I244*H244,2)</f>
        <v>0</v>
      </c>
      <c r="K244" s="180" t="s">
        <v>1</v>
      </c>
      <c r="L244" s="36"/>
      <c r="M244" s="185" t="s">
        <v>1</v>
      </c>
      <c r="N244" s="186" t="s">
        <v>42</v>
      </c>
      <c r="O244" s="72"/>
      <c r="P244" s="187">
        <f>O244*H244</f>
        <v>0</v>
      </c>
      <c r="Q244" s="187">
        <v>0</v>
      </c>
      <c r="R244" s="187">
        <f>Q244*H244</f>
        <v>0</v>
      </c>
      <c r="S244" s="187">
        <v>0</v>
      </c>
      <c r="T244" s="188">
        <f>S244*H244</f>
        <v>0</v>
      </c>
      <c r="AR244" s="189" t="s">
        <v>139</v>
      </c>
      <c r="AT244" s="189" t="s">
        <v>135</v>
      </c>
      <c r="AU244" s="189" t="s">
        <v>85</v>
      </c>
      <c r="AY244" s="17" t="s">
        <v>132</v>
      </c>
      <c r="BE244" s="190">
        <f>IF(N244="základní",J244,0)</f>
        <v>0</v>
      </c>
      <c r="BF244" s="190">
        <f>IF(N244="snížená",J244,0)</f>
        <v>0</v>
      </c>
      <c r="BG244" s="190">
        <f>IF(N244="zákl. přenesená",J244,0)</f>
        <v>0</v>
      </c>
      <c r="BH244" s="190">
        <f>IF(N244="sníž. přenesená",J244,0)</f>
        <v>0</v>
      </c>
      <c r="BI244" s="190">
        <f>IF(N244="nulová",J244,0)</f>
        <v>0</v>
      </c>
      <c r="BJ244" s="17" t="s">
        <v>85</v>
      </c>
      <c r="BK244" s="190">
        <f>ROUND(I244*H244,2)</f>
        <v>0</v>
      </c>
      <c r="BL244" s="17" t="s">
        <v>139</v>
      </c>
      <c r="BM244" s="189" t="s">
        <v>1644</v>
      </c>
    </row>
    <row r="245" s="1" customFormat="1" ht="16.5" customHeight="1">
      <c r="B245" s="177"/>
      <c r="C245" s="178" t="s">
        <v>776</v>
      </c>
      <c r="D245" s="178" t="s">
        <v>135</v>
      </c>
      <c r="E245" s="179" t="s">
        <v>1645</v>
      </c>
      <c r="F245" s="180" t="s">
        <v>1646</v>
      </c>
      <c r="G245" s="181" t="s">
        <v>232</v>
      </c>
      <c r="H245" s="182">
        <v>10</v>
      </c>
      <c r="I245" s="183"/>
      <c r="J245" s="184">
        <f>ROUND(I245*H245,2)</f>
        <v>0</v>
      </c>
      <c r="K245" s="180" t="s">
        <v>1</v>
      </c>
      <c r="L245" s="36"/>
      <c r="M245" s="185" t="s">
        <v>1</v>
      </c>
      <c r="N245" s="186" t="s">
        <v>42</v>
      </c>
      <c r="O245" s="72"/>
      <c r="P245" s="187">
        <f>O245*H245</f>
        <v>0</v>
      </c>
      <c r="Q245" s="187">
        <v>0</v>
      </c>
      <c r="R245" s="187">
        <f>Q245*H245</f>
        <v>0</v>
      </c>
      <c r="S245" s="187">
        <v>0</v>
      </c>
      <c r="T245" s="188">
        <f>S245*H245</f>
        <v>0</v>
      </c>
      <c r="AR245" s="189" t="s">
        <v>139</v>
      </c>
      <c r="AT245" s="189" t="s">
        <v>135</v>
      </c>
      <c r="AU245" s="189" t="s">
        <v>85</v>
      </c>
      <c r="AY245" s="17" t="s">
        <v>132</v>
      </c>
      <c r="BE245" s="190">
        <f>IF(N245="základní",J245,0)</f>
        <v>0</v>
      </c>
      <c r="BF245" s="190">
        <f>IF(N245="snížená",J245,0)</f>
        <v>0</v>
      </c>
      <c r="BG245" s="190">
        <f>IF(N245="zákl. přenesená",J245,0)</f>
        <v>0</v>
      </c>
      <c r="BH245" s="190">
        <f>IF(N245="sníž. přenesená",J245,0)</f>
        <v>0</v>
      </c>
      <c r="BI245" s="190">
        <f>IF(N245="nulová",J245,0)</f>
        <v>0</v>
      </c>
      <c r="BJ245" s="17" t="s">
        <v>85</v>
      </c>
      <c r="BK245" s="190">
        <f>ROUND(I245*H245,2)</f>
        <v>0</v>
      </c>
      <c r="BL245" s="17" t="s">
        <v>139</v>
      </c>
      <c r="BM245" s="189" t="s">
        <v>1647</v>
      </c>
    </row>
    <row r="246" s="1" customFormat="1" ht="16.5" customHeight="1">
      <c r="B246" s="177"/>
      <c r="C246" s="178" t="s">
        <v>781</v>
      </c>
      <c r="D246" s="178" t="s">
        <v>135</v>
      </c>
      <c r="E246" s="179" t="s">
        <v>1648</v>
      </c>
      <c r="F246" s="180" t="s">
        <v>1649</v>
      </c>
      <c r="G246" s="181" t="s">
        <v>232</v>
      </c>
      <c r="H246" s="182">
        <v>10</v>
      </c>
      <c r="I246" s="183"/>
      <c r="J246" s="184">
        <f>ROUND(I246*H246,2)</f>
        <v>0</v>
      </c>
      <c r="K246" s="180" t="s">
        <v>1</v>
      </c>
      <c r="L246" s="36"/>
      <c r="M246" s="185" t="s">
        <v>1</v>
      </c>
      <c r="N246" s="186" t="s">
        <v>42</v>
      </c>
      <c r="O246" s="72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AR246" s="189" t="s">
        <v>139</v>
      </c>
      <c r="AT246" s="189" t="s">
        <v>135</v>
      </c>
      <c r="AU246" s="189" t="s">
        <v>85</v>
      </c>
      <c r="AY246" s="17" t="s">
        <v>132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85</v>
      </c>
      <c r="BK246" s="190">
        <f>ROUND(I246*H246,2)</f>
        <v>0</v>
      </c>
      <c r="BL246" s="17" t="s">
        <v>139</v>
      </c>
      <c r="BM246" s="189" t="s">
        <v>1650</v>
      </c>
    </row>
    <row r="247" s="1" customFormat="1" ht="16.5" customHeight="1">
      <c r="B247" s="177"/>
      <c r="C247" s="178" t="s">
        <v>786</v>
      </c>
      <c r="D247" s="178" t="s">
        <v>135</v>
      </c>
      <c r="E247" s="179" t="s">
        <v>1651</v>
      </c>
      <c r="F247" s="180" t="s">
        <v>1652</v>
      </c>
      <c r="G247" s="181" t="s">
        <v>248</v>
      </c>
      <c r="H247" s="182">
        <v>5</v>
      </c>
      <c r="I247" s="183"/>
      <c r="J247" s="184">
        <f>ROUND(I247*H247,2)</f>
        <v>0</v>
      </c>
      <c r="K247" s="180" t="s">
        <v>1</v>
      </c>
      <c r="L247" s="36"/>
      <c r="M247" s="185" t="s">
        <v>1</v>
      </c>
      <c r="N247" s="186" t="s">
        <v>42</v>
      </c>
      <c r="O247" s="72"/>
      <c r="P247" s="187">
        <f>O247*H247</f>
        <v>0</v>
      </c>
      <c r="Q247" s="187">
        <v>0</v>
      </c>
      <c r="R247" s="187">
        <f>Q247*H247</f>
        <v>0</v>
      </c>
      <c r="S247" s="187">
        <v>0</v>
      </c>
      <c r="T247" s="188">
        <f>S247*H247</f>
        <v>0</v>
      </c>
      <c r="AR247" s="189" t="s">
        <v>139</v>
      </c>
      <c r="AT247" s="189" t="s">
        <v>135</v>
      </c>
      <c r="AU247" s="189" t="s">
        <v>85</v>
      </c>
      <c r="AY247" s="17" t="s">
        <v>132</v>
      </c>
      <c r="BE247" s="190">
        <f>IF(N247="základní",J247,0)</f>
        <v>0</v>
      </c>
      <c r="BF247" s="190">
        <f>IF(N247="snížená",J247,0)</f>
        <v>0</v>
      </c>
      <c r="BG247" s="190">
        <f>IF(N247="zákl. přenesená",J247,0)</f>
        <v>0</v>
      </c>
      <c r="BH247" s="190">
        <f>IF(N247="sníž. přenesená",J247,0)</f>
        <v>0</v>
      </c>
      <c r="BI247" s="190">
        <f>IF(N247="nulová",J247,0)</f>
        <v>0</v>
      </c>
      <c r="BJ247" s="17" t="s">
        <v>85</v>
      </c>
      <c r="BK247" s="190">
        <f>ROUND(I247*H247,2)</f>
        <v>0</v>
      </c>
      <c r="BL247" s="17" t="s">
        <v>139</v>
      </c>
      <c r="BM247" s="189" t="s">
        <v>1653</v>
      </c>
    </row>
    <row r="248" s="1" customFormat="1" ht="16.5" customHeight="1">
      <c r="B248" s="177"/>
      <c r="C248" s="178" t="s">
        <v>791</v>
      </c>
      <c r="D248" s="178" t="s">
        <v>135</v>
      </c>
      <c r="E248" s="179" t="s">
        <v>1654</v>
      </c>
      <c r="F248" s="180" t="s">
        <v>1655</v>
      </c>
      <c r="G248" s="181" t="s">
        <v>248</v>
      </c>
      <c r="H248" s="182">
        <v>2</v>
      </c>
      <c r="I248" s="183"/>
      <c r="J248" s="184">
        <f>ROUND(I248*H248,2)</f>
        <v>0</v>
      </c>
      <c r="K248" s="180" t="s">
        <v>1</v>
      </c>
      <c r="L248" s="36"/>
      <c r="M248" s="185" t="s">
        <v>1</v>
      </c>
      <c r="N248" s="186" t="s">
        <v>42</v>
      </c>
      <c r="O248" s="72"/>
      <c r="P248" s="187">
        <f>O248*H248</f>
        <v>0</v>
      </c>
      <c r="Q248" s="187">
        <v>0</v>
      </c>
      <c r="R248" s="187">
        <f>Q248*H248</f>
        <v>0</v>
      </c>
      <c r="S248" s="187">
        <v>0</v>
      </c>
      <c r="T248" s="188">
        <f>S248*H248</f>
        <v>0</v>
      </c>
      <c r="AR248" s="189" t="s">
        <v>139</v>
      </c>
      <c r="AT248" s="189" t="s">
        <v>135</v>
      </c>
      <c r="AU248" s="189" t="s">
        <v>85</v>
      </c>
      <c r="AY248" s="17" t="s">
        <v>132</v>
      </c>
      <c r="BE248" s="190">
        <f>IF(N248="základní",J248,0)</f>
        <v>0</v>
      </c>
      <c r="BF248" s="190">
        <f>IF(N248="snížená",J248,0)</f>
        <v>0</v>
      </c>
      <c r="BG248" s="190">
        <f>IF(N248="zákl. přenesená",J248,0)</f>
        <v>0</v>
      </c>
      <c r="BH248" s="190">
        <f>IF(N248="sníž. přenesená",J248,0)</f>
        <v>0</v>
      </c>
      <c r="BI248" s="190">
        <f>IF(N248="nulová",J248,0)</f>
        <v>0</v>
      </c>
      <c r="BJ248" s="17" t="s">
        <v>85</v>
      </c>
      <c r="BK248" s="190">
        <f>ROUND(I248*H248,2)</f>
        <v>0</v>
      </c>
      <c r="BL248" s="17" t="s">
        <v>139</v>
      </c>
      <c r="BM248" s="189" t="s">
        <v>1656</v>
      </c>
    </row>
    <row r="249" s="1" customFormat="1" ht="16.5" customHeight="1">
      <c r="B249" s="177"/>
      <c r="C249" s="178" t="s">
        <v>796</v>
      </c>
      <c r="D249" s="178" t="s">
        <v>135</v>
      </c>
      <c r="E249" s="179" t="s">
        <v>1657</v>
      </c>
      <c r="F249" s="180" t="s">
        <v>1658</v>
      </c>
      <c r="G249" s="181" t="s">
        <v>1659</v>
      </c>
      <c r="H249" s="182">
        <v>1</v>
      </c>
      <c r="I249" s="183"/>
      <c r="J249" s="184">
        <f>ROUND(I249*H249,2)</f>
        <v>0</v>
      </c>
      <c r="K249" s="180" t="s">
        <v>1</v>
      </c>
      <c r="L249" s="36"/>
      <c r="M249" s="185" t="s">
        <v>1</v>
      </c>
      <c r="N249" s="186" t="s">
        <v>42</v>
      </c>
      <c r="O249" s="72"/>
      <c r="P249" s="187">
        <f>O249*H249</f>
        <v>0</v>
      </c>
      <c r="Q249" s="187">
        <v>0</v>
      </c>
      <c r="R249" s="187">
        <f>Q249*H249</f>
        <v>0</v>
      </c>
      <c r="S249" s="187">
        <v>0</v>
      </c>
      <c r="T249" s="188">
        <f>S249*H249</f>
        <v>0</v>
      </c>
      <c r="AR249" s="189" t="s">
        <v>139</v>
      </c>
      <c r="AT249" s="189" t="s">
        <v>135</v>
      </c>
      <c r="AU249" s="189" t="s">
        <v>85</v>
      </c>
      <c r="AY249" s="17" t="s">
        <v>132</v>
      </c>
      <c r="BE249" s="190">
        <f>IF(N249="základní",J249,0)</f>
        <v>0</v>
      </c>
      <c r="BF249" s="190">
        <f>IF(N249="snížená",J249,0)</f>
        <v>0</v>
      </c>
      <c r="BG249" s="190">
        <f>IF(N249="zákl. přenesená",J249,0)</f>
        <v>0</v>
      </c>
      <c r="BH249" s="190">
        <f>IF(N249="sníž. přenesená",J249,0)</f>
        <v>0</v>
      </c>
      <c r="BI249" s="190">
        <f>IF(N249="nulová",J249,0)</f>
        <v>0</v>
      </c>
      <c r="BJ249" s="17" t="s">
        <v>85</v>
      </c>
      <c r="BK249" s="190">
        <f>ROUND(I249*H249,2)</f>
        <v>0</v>
      </c>
      <c r="BL249" s="17" t="s">
        <v>139</v>
      </c>
      <c r="BM249" s="189" t="s">
        <v>1660</v>
      </c>
    </row>
    <row r="250" s="11" customFormat="1" ht="25.92" customHeight="1">
      <c r="B250" s="164"/>
      <c r="D250" s="165" t="s">
        <v>76</v>
      </c>
      <c r="E250" s="166" t="s">
        <v>1335</v>
      </c>
      <c r="F250" s="166" t="s">
        <v>1125</v>
      </c>
      <c r="I250" s="167"/>
      <c r="J250" s="168">
        <f>BK250</f>
        <v>0</v>
      </c>
      <c r="L250" s="164"/>
      <c r="M250" s="169"/>
      <c r="N250" s="170"/>
      <c r="O250" s="170"/>
      <c r="P250" s="171">
        <f>SUM(P251:P255)</f>
        <v>0</v>
      </c>
      <c r="Q250" s="170"/>
      <c r="R250" s="171">
        <f>SUM(R251:R255)</f>
        <v>0</v>
      </c>
      <c r="S250" s="170"/>
      <c r="T250" s="172">
        <f>SUM(T251:T255)</f>
        <v>0</v>
      </c>
      <c r="AR250" s="165" t="s">
        <v>85</v>
      </c>
      <c r="AT250" s="173" t="s">
        <v>76</v>
      </c>
      <c r="AU250" s="173" t="s">
        <v>77</v>
      </c>
      <c r="AY250" s="165" t="s">
        <v>132</v>
      </c>
      <c r="BK250" s="174">
        <f>SUM(BK251:BK255)</f>
        <v>0</v>
      </c>
    </row>
    <row r="251" s="1" customFormat="1" ht="16.5" customHeight="1">
      <c r="B251" s="177"/>
      <c r="C251" s="178" t="s">
        <v>801</v>
      </c>
      <c r="D251" s="178" t="s">
        <v>135</v>
      </c>
      <c r="E251" s="179" t="s">
        <v>1661</v>
      </c>
      <c r="F251" s="180" t="s">
        <v>1515</v>
      </c>
      <c r="G251" s="181" t="s">
        <v>232</v>
      </c>
      <c r="H251" s="182">
        <v>120</v>
      </c>
      <c r="I251" s="183"/>
      <c r="J251" s="184">
        <f>ROUND(I251*H251,2)</f>
        <v>0</v>
      </c>
      <c r="K251" s="180" t="s">
        <v>1</v>
      </c>
      <c r="L251" s="36"/>
      <c r="M251" s="185" t="s">
        <v>1</v>
      </c>
      <c r="N251" s="186" t="s">
        <v>42</v>
      </c>
      <c r="O251" s="72"/>
      <c r="P251" s="187">
        <f>O251*H251</f>
        <v>0</v>
      </c>
      <c r="Q251" s="187">
        <v>0</v>
      </c>
      <c r="R251" s="187">
        <f>Q251*H251</f>
        <v>0</v>
      </c>
      <c r="S251" s="187">
        <v>0</v>
      </c>
      <c r="T251" s="188">
        <f>S251*H251</f>
        <v>0</v>
      </c>
      <c r="AR251" s="189" t="s">
        <v>139</v>
      </c>
      <c r="AT251" s="189" t="s">
        <v>135</v>
      </c>
      <c r="AU251" s="189" t="s">
        <v>85</v>
      </c>
      <c r="AY251" s="17" t="s">
        <v>132</v>
      </c>
      <c r="BE251" s="190">
        <f>IF(N251="základní",J251,0)</f>
        <v>0</v>
      </c>
      <c r="BF251" s="190">
        <f>IF(N251="snížená",J251,0)</f>
        <v>0</v>
      </c>
      <c r="BG251" s="190">
        <f>IF(N251="zákl. přenesená",J251,0)</f>
        <v>0</v>
      </c>
      <c r="BH251" s="190">
        <f>IF(N251="sníž. přenesená",J251,0)</f>
        <v>0</v>
      </c>
      <c r="BI251" s="190">
        <f>IF(N251="nulová",J251,0)</f>
        <v>0</v>
      </c>
      <c r="BJ251" s="17" t="s">
        <v>85</v>
      </c>
      <c r="BK251" s="190">
        <f>ROUND(I251*H251,2)</f>
        <v>0</v>
      </c>
      <c r="BL251" s="17" t="s">
        <v>139</v>
      </c>
      <c r="BM251" s="189" t="s">
        <v>1662</v>
      </c>
    </row>
    <row r="252" s="1" customFormat="1" ht="16.5" customHeight="1">
      <c r="B252" s="177"/>
      <c r="C252" s="178" t="s">
        <v>806</v>
      </c>
      <c r="D252" s="178" t="s">
        <v>135</v>
      </c>
      <c r="E252" s="179" t="s">
        <v>1663</v>
      </c>
      <c r="F252" s="180" t="s">
        <v>1664</v>
      </c>
      <c r="G252" s="181" t="s">
        <v>1042</v>
      </c>
      <c r="H252" s="182">
        <v>40</v>
      </c>
      <c r="I252" s="183"/>
      <c r="J252" s="184">
        <f>ROUND(I252*H252,2)</f>
        <v>0</v>
      </c>
      <c r="K252" s="180" t="s">
        <v>1</v>
      </c>
      <c r="L252" s="36"/>
      <c r="M252" s="185" t="s">
        <v>1</v>
      </c>
      <c r="N252" s="186" t="s">
        <v>42</v>
      </c>
      <c r="O252" s="72"/>
      <c r="P252" s="187">
        <f>O252*H252</f>
        <v>0</v>
      </c>
      <c r="Q252" s="187">
        <v>0</v>
      </c>
      <c r="R252" s="187">
        <f>Q252*H252</f>
        <v>0</v>
      </c>
      <c r="S252" s="187">
        <v>0</v>
      </c>
      <c r="T252" s="188">
        <f>S252*H252</f>
        <v>0</v>
      </c>
      <c r="AR252" s="189" t="s">
        <v>139</v>
      </c>
      <c r="AT252" s="189" t="s">
        <v>135</v>
      </c>
      <c r="AU252" s="189" t="s">
        <v>85</v>
      </c>
      <c r="AY252" s="17" t="s">
        <v>132</v>
      </c>
      <c r="BE252" s="190">
        <f>IF(N252="základní",J252,0)</f>
        <v>0</v>
      </c>
      <c r="BF252" s="190">
        <f>IF(N252="snížená",J252,0)</f>
        <v>0</v>
      </c>
      <c r="BG252" s="190">
        <f>IF(N252="zákl. přenesená",J252,0)</f>
        <v>0</v>
      </c>
      <c r="BH252" s="190">
        <f>IF(N252="sníž. přenesená",J252,0)</f>
        <v>0</v>
      </c>
      <c r="BI252" s="190">
        <f>IF(N252="nulová",J252,0)</f>
        <v>0</v>
      </c>
      <c r="BJ252" s="17" t="s">
        <v>85</v>
      </c>
      <c r="BK252" s="190">
        <f>ROUND(I252*H252,2)</f>
        <v>0</v>
      </c>
      <c r="BL252" s="17" t="s">
        <v>139</v>
      </c>
      <c r="BM252" s="189" t="s">
        <v>1665</v>
      </c>
    </row>
    <row r="253" s="1" customFormat="1" ht="16.5" customHeight="1">
      <c r="B253" s="177"/>
      <c r="C253" s="178" t="s">
        <v>811</v>
      </c>
      <c r="D253" s="178" t="s">
        <v>135</v>
      </c>
      <c r="E253" s="179" t="s">
        <v>1666</v>
      </c>
      <c r="F253" s="180" t="s">
        <v>1667</v>
      </c>
      <c r="G253" s="181" t="s">
        <v>1042</v>
      </c>
      <c r="H253" s="182">
        <v>3</v>
      </c>
      <c r="I253" s="183"/>
      <c r="J253" s="184">
        <f>ROUND(I253*H253,2)</f>
        <v>0</v>
      </c>
      <c r="K253" s="180" t="s">
        <v>1</v>
      </c>
      <c r="L253" s="36"/>
      <c r="M253" s="185" t="s">
        <v>1</v>
      </c>
      <c r="N253" s="186" t="s">
        <v>42</v>
      </c>
      <c r="O253" s="72"/>
      <c r="P253" s="187">
        <f>O253*H253</f>
        <v>0</v>
      </c>
      <c r="Q253" s="187">
        <v>0</v>
      </c>
      <c r="R253" s="187">
        <f>Q253*H253</f>
        <v>0</v>
      </c>
      <c r="S253" s="187">
        <v>0</v>
      </c>
      <c r="T253" s="188">
        <f>S253*H253</f>
        <v>0</v>
      </c>
      <c r="AR253" s="189" t="s">
        <v>139</v>
      </c>
      <c r="AT253" s="189" t="s">
        <v>135</v>
      </c>
      <c r="AU253" s="189" t="s">
        <v>85</v>
      </c>
      <c r="AY253" s="17" t="s">
        <v>132</v>
      </c>
      <c r="BE253" s="190">
        <f>IF(N253="základní",J253,0)</f>
        <v>0</v>
      </c>
      <c r="BF253" s="190">
        <f>IF(N253="snížená",J253,0)</f>
        <v>0</v>
      </c>
      <c r="BG253" s="190">
        <f>IF(N253="zákl. přenesená",J253,0)</f>
        <v>0</v>
      </c>
      <c r="BH253" s="190">
        <f>IF(N253="sníž. přenesená",J253,0)</f>
        <v>0</v>
      </c>
      <c r="BI253" s="190">
        <f>IF(N253="nulová",J253,0)</f>
        <v>0</v>
      </c>
      <c r="BJ253" s="17" t="s">
        <v>85</v>
      </c>
      <c r="BK253" s="190">
        <f>ROUND(I253*H253,2)</f>
        <v>0</v>
      </c>
      <c r="BL253" s="17" t="s">
        <v>139</v>
      </c>
      <c r="BM253" s="189" t="s">
        <v>1668</v>
      </c>
    </row>
    <row r="254" s="1" customFormat="1" ht="16.5" customHeight="1">
      <c r="B254" s="177"/>
      <c r="C254" s="178" t="s">
        <v>817</v>
      </c>
      <c r="D254" s="178" t="s">
        <v>135</v>
      </c>
      <c r="E254" s="179" t="s">
        <v>1669</v>
      </c>
      <c r="F254" s="180" t="s">
        <v>1670</v>
      </c>
      <c r="G254" s="181" t="s">
        <v>1042</v>
      </c>
      <c r="H254" s="182">
        <v>4</v>
      </c>
      <c r="I254" s="183"/>
      <c r="J254" s="184">
        <f>ROUND(I254*H254,2)</f>
        <v>0</v>
      </c>
      <c r="K254" s="180" t="s">
        <v>1</v>
      </c>
      <c r="L254" s="36"/>
      <c r="M254" s="185" t="s">
        <v>1</v>
      </c>
      <c r="N254" s="186" t="s">
        <v>42</v>
      </c>
      <c r="O254" s="72"/>
      <c r="P254" s="187">
        <f>O254*H254</f>
        <v>0</v>
      </c>
      <c r="Q254" s="187">
        <v>0</v>
      </c>
      <c r="R254" s="187">
        <f>Q254*H254</f>
        <v>0</v>
      </c>
      <c r="S254" s="187">
        <v>0</v>
      </c>
      <c r="T254" s="188">
        <f>S254*H254</f>
        <v>0</v>
      </c>
      <c r="AR254" s="189" t="s">
        <v>139</v>
      </c>
      <c r="AT254" s="189" t="s">
        <v>135</v>
      </c>
      <c r="AU254" s="189" t="s">
        <v>85</v>
      </c>
      <c r="AY254" s="17" t="s">
        <v>132</v>
      </c>
      <c r="BE254" s="190">
        <f>IF(N254="základní",J254,0)</f>
        <v>0</v>
      </c>
      <c r="BF254" s="190">
        <f>IF(N254="snížená",J254,0)</f>
        <v>0</v>
      </c>
      <c r="BG254" s="190">
        <f>IF(N254="zákl. přenesená",J254,0)</f>
        <v>0</v>
      </c>
      <c r="BH254" s="190">
        <f>IF(N254="sníž. přenesená",J254,0)</f>
        <v>0</v>
      </c>
      <c r="BI254" s="190">
        <f>IF(N254="nulová",J254,0)</f>
        <v>0</v>
      </c>
      <c r="BJ254" s="17" t="s">
        <v>85</v>
      </c>
      <c r="BK254" s="190">
        <f>ROUND(I254*H254,2)</f>
        <v>0</v>
      </c>
      <c r="BL254" s="17" t="s">
        <v>139</v>
      </c>
      <c r="BM254" s="189" t="s">
        <v>1671</v>
      </c>
    </row>
    <row r="255" s="1" customFormat="1" ht="16.5" customHeight="1">
      <c r="B255" s="177"/>
      <c r="C255" s="178" t="s">
        <v>822</v>
      </c>
      <c r="D255" s="178" t="s">
        <v>135</v>
      </c>
      <c r="E255" s="179" t="s">
        <v>1672</v>
      </c>
      <c r="F255" s="180" t="s">
        <v>1673</v>
      </c>
      <c r="G255" s="181" t="s">
        <v>1469</v>
      </c>
      <c r="H255" s="182">
        <v>1</v>
      </c>
      <c r="I255" s="183"/>
      <c r="J255" s="184">
        <f>ROUND(I255*H255,2)</f>
        <v>0</v>
      </c>
      <c r="K255" s="180" t="s">
        <v>1</v>
      </c>
      <c r="L255" s="36"/>
      <c r="M255" s="185" t="s">
        <v>1</v>
      </c>
      <c r="N255" s="186" t="s">
        <v>42</v>
      </c>
      <c r="O255" s="72"/>
      <c r="P255" s="187">
        <f>O255*H255</f>
        <v>0</v>
      </c>
      <c r="Q255" s="187">
        <v>0</v>
      </c>
      <c r="R255" s="187">
        <f>Q255*H255</f>
        <v>0</v>
      </c>
      <c r="S255" s="187">
        <v>0</v>
      </c>
      <c r="T255" s="188">
        <f>S255*H255</f>
        <v>0</v>
      </c>
      <c r="AR255" s="189" t="s">
        <v>139</v>
      </c>
      <c r="AT255" s="189" t="s">
        <v>135</v>
      </c>
      <c r="AU255" s="189" t="s">
        <v>85</v>
      </c>
      <c r="AY255" s="17" t="s">
        <v>132</v>
      </c>
      <c r="BE255" s="190">
        <f>IF(N255="základní",J255,0)</f>
        <v>0</v>
      </c>
      <c r="BF255" s="190">
        <f>IF(N255="snížená",J255,0)</f>
        <v>0</v>
      </c>
      <c r="BG255" s="190">
        <f>IF(N255="zákl. přenesená",J255,0)</f>
        <v>0</v>
      </c>
      <c r="BH255" s="190">
        <f>IF(N255="sníž. přenesená",J255,0)</f>
        <v>0</v>
      </c>
      <c r="BI255" s="190">
        <f>IF(N255="nulová",J255,0)</f>
        <v>0</v>
      </c>
      <c r="BJ255" s="17" t="s">
        <v>85</v>
      </c>
      <c r="BK255" s="190">
        <f>ROUND(I255*H255,2)</f>
        <v>0</v>
      </c>
      <c r="BL255" s="17" t="s">
        <v>139</v>
      </c>
      <c r="BM255" s="189" t="s">
        <v>1674</v>
      </c>
    </row>
    <row r="256" s="11" customFormat="1" ht="25.92" customHeight="1">
      <c r="B256" s="164"/>
      <c r="D256" s="165" t="s">
        <v>76</v>
      </c>
      <c r="E256" s="166" t="s">
        <v>1345</v>
      </c>
      <c r="F256" s="166" t="s">
        <v>1675</v>
      </c>
      <c r="I256" s="167"/>
      <c r="J256" s="168">
        <f>BK256</f>
        <v>0</v>
      </c>
      <c r="L256" s="164"/>
      <c r="M256" s="169"/>
      <c r="N256" s="170"/>
      <c r="O256" s="170"/>
      <c r="P256" s="171">
        <f>SUM(P257:P262)</f>
        <v>0</v>
      </c>
      <c r="Q256" s="170"/>
      <c r="R256" s="171">
        <f>SUM(R257:R262)</f>
        <v>0</v>
      </c>
      <c r="S256" s="170"/>
      <c r="T256" s="172">
        <f>SUM(T257:T262)</f>
        <v>0</v>
      </c>
      <c r="AR256" s="165" t="s">
        <v>85</v>
      </c>
      <c r="AT256" s="173" t="s">
        <v>76</v>
      </c>
      <c r="AU256" s="173" t="s">
        <v>77</v>
      </c>
      <c r="AY256" s="165" t="s">
        <v>132</v>
      </c>
      <c r="BK256" s="174">
        <f>SUM(BK257:BK262)</f>
        <v>0</v>
      </c>
    </row>
    <row r="257" s="1" customFormat="1" ht="16.5" customHeight="1">
      <c r="B257" s="177"/>
      <c r="C257" s="178" t="s">
        <v>827</v>
      </c>
      <c r="D257" s="178" t="s">
        <v>135</v>
      </c>
      <c r="E257" s="179" t="s">
        <v>1676</v>
      </c>
      <c r="F257" s="180" t="s">
        <v>1677</v>
      </c>
      <c r="G257" s="181" t="s">
        <v>1678</v>
      </c>
      <c r="H257" s="182">
        <v>24</v>
      </c>
      <c r="I257" s="183"/>
      <c r="J257" s="184">
        <f>ROUND(I257*H257,2)</f>
        <v>0</v>
      </c>
      <c r="K257" s="180" t="s">
        <v>1</v>
      </c>
      <c r="L257" s="36"/>
      <c r="M257" s="185" t="s">
        <v>1</v>
      </c>
      <c r="N257" s="186" t="s">
        <v>42</v>
      </c>
      <c r="O257" s="72"/>
      <c r="P257" s="187">
        <f>O257*H257</f>
        <v>0</v>
      </c>
      <c r="Q257" s="187">
        <v>0</v>
      </c>
      <c r="R257" s="187">
        <f>Q257*H257</f>
        <v>0</v>
      </c>
      <c r="S257" s="187">
        <v>0</v>
      </c>
      <c r="T257" s="188">
        <f>S257*H257</f>
        <v>0</v>
      </c>
      <c r="AR257" s="189" t="s">
        <v>139</v>
      </c>
      <c r="AT257" s="189" t="s">
        <v>135</v>
      </c>
      <c r="AU257" s="189" t="s">
        <v>85</v>
      </c>
      <c r="AY257" s="17" t="s">
        <v>132</v>
      </c>
      <c r="BE257" s="190">
        <f>IF(N257="základní",J257,0)</f>
        <v>0</v>
      </c>
      <c r="BF257" s="190">
        <f>IF(N257="snížená",J257,0)</f>
        <v>0</v>
      </c>
      <c r="BG257" s="190">
        <f>IF(N257="zákl. přenesená",J257,0)</f>
        <v>0</v>
      </c>
      <c r="BH257" s="190">
        <f>IF(N257="sníž. přenesená",J257,0)</f>
        <v>0</v>
      </c>
      <c r="BI257" s="190">
        <f>IF(N257="nulová",J257,0)</f>
        <v>0</v>
      </c>
      <c r="BJ257" s="17" t="s">
        <v>85</v>
      </c>
      <c r="BK257" s="190">
        <f>ROUND(I257*H257,2)</f>
        <v>0</v>
      </c>
      <c r="BL257" s="17" t="s">
        <v>139</v>
      </c>
      <c r="BM257" s="189" t="s">
        <v>1679</v>
      </c>
    </row>
    <row r="258" s="1" customFormat="1" ht="16.5" customHeight="1">
      <c r="B258" s="177"/>
      <c r="C258" s="178" t="s">
        <v>833</v>
      </c>
      <c r="D258" s="178" t="s">
        <v>135</v>
      </c>
      <c r="E258" s="179" t="s">
        <v>1680</v>
      </c>
      <c r="F258" s="180" t="s">
        <v>1681</v>
      </c>
      <c r="G258" s="181" t="s">
        <v>1678</v>
      </c>
      <c r="H258" s="182">
        <v>4</v>
      </c>
      <c r="I258" s="183"/>
      <c r="J258" s="184">
        <f>ROUND(I258*H258,2)</f>
        <v>0</v>
      </c>
      <c r="K258" s="180" t="s">
        <v>1</v>
      </c>
      <c r="L258" s="36"/>
      <c r="M258" s="185" t="s">
        <v>1</v>
      </c>
      <c r="N258" s="186" t="s">
        <v>42</v>
      </c>
      <c r="O258" s="72"/>
      <c r="P258" s="187">
        <f>O258*H258</f>
        <v>0</v>
      </c>
      <c r="Q258" s="187">
        <v>0</v>
      </c>
      <c r="R258" s="187">
        <f>Q258*H258</f>
        <v>0</v>
      </c>
      <c r="S258" s="187">
        <v>0</v>
      </c>
      <c r="T258" s="188">
        <f>S258*H258</f>
        <v>0</v>
      </c>
      <c r="AR258" s="189" t="s">
        <v>139</v>
      </c>
      <c r="AT258" s="189" t="s">
        <v>135</v>
      </c>
      <c r="AU258" s="189" t="s">
        <v>85</v>
      </c>
      <c r="AY258" s="17" t="s">
        <v>132</v>
      </c>
      <c r="BE258" s="190">
        <f>IF(N258="základní",J258,0)</f>
        <v>0</v>
      </c>
      <c r="BF258" s="190">
        <f>IF(N258="snížená",J258,0)</f>
        <v>0</v>
      </c>
      <c r="BG258" s="190">
        <f>IF(N258="zákl. přenesená",J258,0)</f>
        <v>0</v>
      </c>
      <c r="BH258" s="190">
        <f>IF(N258="sníž. přenesená",J258,0)</f>
        <v>0</v>
      </c>
      <c r="BI258" s="190">
        <f>IF(N258="nulová",J258,0)</f>
        <v>0</v>
      </c>
      <c r="BJ258" s="17" t="s">
        <v>85</v>
      </c>
      <c r="BK258" s="190">
        <f>ROUND(I258*H258,2)</f>
        <v>0</v>
      </c>
      <c r="BL258" s="17" t="s">
        <v>139</v>
      </c>
      <c r="BM258" s="189" t="s">
        <v>1682</v>
      </c>
    </row>
    <row r="259" s="1" customFormat="1" ht="16.5" customHeight="1">
      <c r="B259" s="177"/>
      <c r="C259" s="178" t="s">
        <v>838</v>
      </c>
      <c r="D259" s="178" t="s">
        <v>135</v>
      </c>
      <c r="E259" s="179" t="s">
        <v>1683</v>
      </c>
      <c r="F259" s="180" t="s">
        <v>1684</v>
      </c>
      <c r="G259" s="181" t="s">
        <v>1326</v>
      </c>
      <c r="H259" s="235"/>
      <c r="I259" s="183"/>
      <c r="J259" s="184">
        <f>ROUND(I259*H259,2)</f>
        <v>0</v>
      </c>
      <c r="K259" s="180" t="s">
        <v>1</v>
      </c>
      <c r="L259" s="36"/>
      <c r="M259" s="185" t="s">
        <v>1</v>
      </c>
      <c r="N259" s="186" t="s">
        <v>42</v>
      </c>
      <c r="O259" s="72"/>
      <c r="P259" s="187">
        <f>O259*H259</f>
        <v>0</v>
      </c>
      <c r="Q259" s="187">
        <v>0</v>
      </c>
      <c r="R259" s="187">
        <f>Q259*H259</f>
        <v>0</v>
      </c>
      <c r="S259" s="187">
        <v>0</v>
      </c>
      <c r="T259" s="188">
        <f>S259*H259</f>
        <v>0</v>
      </c>
      <c r="AR259" s="189" t="s">
        <v>139</v>
      </c>
      <c r="AT259" s="189" t="s">
        <v>135</v>
      </c>
      <c r="AU259" s="189" t="s">
        <v>85</v>
      </c>
      <c r="AY259" s="17" t="s">
        <v>132</v>
      </c>
      <c r="BE259" s="190">
        <f>IF(N259="základní",J259,0)</f>
        <v>0</v>
      </c>
      <c r="BF259" s="190">
        <f>IF(N259="snížená",J259,0)</f>
        <v>0</v>
      </c>
      <c r="BG259" s="190">
        <f>IF(N259="zákl. přenesená",J259,0)</f>
        <v>0</v>
      </c>
      <c r="BH259" s="190">
        <f>IF(N259="sníž. přenesená",J259,0)</f>
        <v>0</v>
      </c>
      <c r="BI259" s="190">
        <f>IF(N259="nulová",J259,0)</f>
        <v>0</v>
      </c>
      <c r="BJ259" s="17" t="s">
        <v>85</v>
      </c>
      <c r="BK259" s="190">
        <f>ROUND(I259*H259,2)</f>
        <v>0</v>
      </c>
      <c r="BL259" s="17" t="s">
        <v>139</v>
      </c>
      <c r="BM259" s="189" t="s">
        <v>1685</v>
      </c>
    </row>
    <row r="260" s="1" customFormat="1" ht="16.5" customHeight="1">
      <c r="B260" s="177"/>
      <c r="C260" s="178" t="s">
        <v>843</v>
      </c>
      <c r="D260" s="178" t="s">
        <v>135</v>
      </c>
      <c r="E260" s="179" t="s">
        <v>1686</v>
      </c>
      <c r="F260" s="180" t="s">
        <v>1687</v>
      </c>
      <c r="G260" s="181" t="s">
        <v>1469</v>
      </c>
      <c r="H260" s="182">
        <v>1</v>
      </c>
      <c r="I260" s="183"/>
      <c r="J260" s="184">
        <f>ROUND(I260*H260,2)</f>
        <v>0</v>
      </c>
      <c r="K260" s="180" t="s">
        <v>1</v>
      </c>
      <c r="L260" s="36"/>
      <c r="M260" s="185" t="s">
        <v>1</v>
      </c>
      <c r="N260" s="186" t="s">
        <v>42</v>
      </c>
      <c r="O260" s="72"/>
      <c r="P260" s="187">
        <f>O260*H260</f>
        <v>0</v>
      </c>
      <c r="Q260" s="187">
        <v>0</v>
      </c>
      <c r="R260" s="187">
        <f>Q260*H260</f>
        <v>0</v>
      </c>
      <c r="S260" s="187">
        <v>0</v>
      </c>
      <c r="T260" s="188">
        <f>S260*H260</f>
        <v>0</v>
      </c>
      <c r="AR260" s="189" t="s">
        <v>139</v>
      </c>
      <c r="AT260" s="189" t="s">
        <v>135</v>
      </c>
      <c r="AU260" s="189" t="s">
        <v>85</v>
      </c>
      <c r="AY260" s="17" t="s">
        <v>132</v>
      </c>
      <c r="BE260" s="190">
        <f>IF(N260="základní",J260,0)</f>
        <v>0</v>
      </c>
      <c r="BF260" s="190">
        <f>IF(N260="snížená",J260,0)</f>
        <v>0</v>
      </c>
      <c r="BG260" s="190">
        <f>IF(N260="zákl. přenesená",J260,0)</f>
        <v>0</v>
      </c>
      <c r="BH260" s="190">
        <f>IF(N260="sníž. přenesená",J260,0)</f>
        <v>0</v>
      </c>
      <c r="BI260" s="190">
        <f>IF(N260="nulová",J260,0)</f>
        <v>0</v>
      </c>
      <c r="BJ260" s="17" t="s">
        <v>85</v>
      </c>
      <c r="BK260" s="190">
        <f>ROUND(I260*H260,2)</f>
        <v>0</v>
      </c>
      <c r="BL260" s="17" t="s">
        <v>139</v>
      </c>
      <c r="BM260" s="189" t="s">
        <v>1688</v>
      </c>
    </row>
    <row r="261" s="1" customFormat="1" ht="16.5" customHeight="1">
      <c r="B261" s="177"/>
      <c r="C261" s="178" t="s">
        <v>848</v>
      </c>
      <c r="D261" s="178" t="s">
        <v>135</v>
      </c>
      <c r="E261" s="179" t="s">
        <v>1689</v>
      </c>
      <c r="F261" s="180" t="s">
        <v>1690</v>
      </c>
      <c r="G261" s="181" t="s">
        <v>312</v>
      </c>
      <c r="H261" s="182">
        <v>1</v>
      </c>
      <c r="I261" s="183"/>
      <c r="J261" s="184">
        <f>ROUND(I261*H261,2)</f>
        <v>0</v>
      </c>
      <c r="K261" s="180" t="s">
        <v>1</v>
      </c>
      <c r="L261" s="36"/>
      <c r="M261" s="185" t="s">
        <v>1</v>
      </c>
      <c r="N261" s="186" t="s">
        <v>42</v>
      </c>
      <c r="O261" s="72"/>
      <c r="P261" s="187">
        <f>O261*H261</f>
        <v>0</v>
      </c>
      <c r="Q261" s="187">
        <v>0</v>
      </c>
      <c r="R261" s="187">
        <f>Q261*H261</f>
        <v>0</v>
      </c>
      <c r="S261" s="187">
        <v>0</v>
      </c>
      <c r="T261" s="188">
        <f>S261*H261</f>
        <v>0</v>
      </c>
      <c r="AR261" s="189" t="s">
        <v>139</v>
      </c>
      <c r="AT261" s="189" t="s">
        <v>135</v>
      </c>
      <c r="AU261" s="189" t="s">
        <v>85</v>
      </c>
      <c r="AY261" s="17" t="s">
        <v>132</v>
      </c>
      <c r="BE261" s="190">
        <f>IF(N261="základní",J261,0)</f>
        <v>0</v>
      </c>
      <c r="BF261" s="190">
        <f>IF(N261="snížená",J261,0)</f>
        <v>0</v>
      </c>
      <c r="BG261" s="190">
        <f>IF(N261="zákl. přenesená",J261,0)</f>
        <v>0</v>
      </c>
      <c r="BH261" s="190">
        <f>IF(N261="sníž. přenesená",J261,0)</f>
        <v>0</v>
      </c>
      <c r="BI261" s="190">
        <f>IF(N261="nulová",J261,0)</f>
        <v>0</v>
      </c>
      <c r="BJ261" s="17" t="s">
        <v>85</v>
      </c>
      <c r="BK261" s="190">
        <f>ROUND(I261*H261,2)</f>
        <v>0</v>
      </c>
      <c r="BL261" s="17" t="s">
        <v>139</v>
      </c>
      <c r="BM261" s="189" t="s">
        <v>1691</v>
      </c>
    </row>
    <row r="262" s="1" customFormat="1" ht="16.5" customHeight="1">
      <c r="B262" s="177"/>
      <c r="C262" s="178" t="s">
        <v>853</v>
      </c>
      <c r="D262" s="178" t="s">
        <v>135</v>
      </c>
      <c r="E262" s="179" t="s">
        <v>1692</v>
      </c>
      <c r="F262" s="180" t="s">
        <v>1693</v>
      </c>
      <c r="G262" s="181" t="s">
        <v>1469</v>
      </c>
      <c r="H262" s="182">
        <v>1</v>
      </c>
      <c r="I262" s="183"/>
      <c r="J262" s="184">
        <f>ROUND(I262*H262,2)</f>
        <v>0</v>
      </c>
      <c r="K262" s="180" t="s">
        <v>1</v>
      </c>
      <c r="L262" s="36"/>
      <c r="M262" s="194" t="s">
        <v>1</v>
      </c>
      <c r="N262" s="195" t="s">
        <v>42</v>
      </c>
      <c r="O262" s="196"/>
      <c r="P262" s="197">
        <f>O262*H262</f>
        <v>0</v>
      </c>
      <c r="Q262" s="197">
        <v>0</v>
      </c>
      <c r="R262" s="197">
        <f>Q262*H262</f>
        <v>0</v>
      </c>
      <c r="S262" s="197">
        <v>0</v>
      </c>
      <c r="T262" s="198">
        <f>S262*H262</f>
        <v>0</v>
      </c>
      <c r="AR262" s="189" t="s">
        <v>139</v>
      </c>
      <c r="AT262" s="189" t="s">
        <v>135</v>
      </c>
      <c r="AU262" s="189" t="s">
        <v>85</v>
      </c>
      <c r="AY262" s="17" t="s">
        <v>132</v>
      </c>
      <c r="BE262" s="190">
        <f>IF(N262="základní",J262,0)</f>
        <v>0</v>
      </c>
      <c r="BF262" s="190">
        <f>IF(N262="snížená",J262,0)</f>
        <v>0</v>
      </c>
      <c r="BG262" s="190">
        <f>IF(N262="zákl. přenesená",J262,0)</f>
        <v>0</v>
      </c>
      <c r="BH262" s="190">
        <f>IF(N262="sníž. přenesená",J262,0)</f>
        <v>0</v>
      </c>
      <c r="BI262" s="190">
        <f>IF(N262="nulová",J262,0)</f>
        <v>0</v>
      </c>
      <c r="BJ262" s="17" t="s">
        <v>85</v>
      </c>
      <c r="BK262" s="190">
        <f>ROUND(I262*H262,2)</f>
        <v>0</v>
      </c>
      <c r="BL262" s="17" t="s">
        <v>139</v>
      </c>
      <c r="BM262" s="189" t="s">
        <v>1694</v>
      </c>
    </row>
    <row r="263" s="1" customFormat="1" ht="6.96" customHeight="1">
      <c r="B263" s="55"/>
      <c r="C263" s="56"/>
      <c r="D263" s="56"/>
      <c r="E263" s="56"/>
      <c r="F263" s="56"/>
      <c r="G263" s="56"/>
      <c r="H263" s="56"/>
      <c r="I263" s="138"/>
      <c r="J263" s="56"/>
      <c r="K263" s="56"/>
      <c r="L263" s="36"/>
    </row>
  </sheetData>
  <autoFilter ref="C130:K262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Jindra</dc:creator>
  <cp:lastModifiedBy>Martin Jindra</cp:lastModifiedBy>
  <dcterms:created xsi:type="dcterms:W3CDTF">2020-10-12T10:38:56Z</dcterms:created>
  <dcterms:modified xsi:type="dcterms:W3CDTF">2020-10-12T10:39:04Z</dcterms:modified>
</cp:coreProperties>
</file>